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. etapa - Bourání " sheetId="2" r:id="rId2"/>
    <sheet name="2. etapa - Rekonstrukce" sheetId="3" r:id="rId3"/>
    <sheet name="3. etapa - VRN" sheetId="4" r:id="rId4"/>
    <sheet name="D1.4 - Elektroinstalace" sheetId="5" r:id="rId5"/>
    <sheet name="D 1.4e - Zařízení zdravot..." sheetId="6" r:id="rId6"/>
    <sheet name="D.1.4a - Zařízení pro vyt..." sheetId="7" r:id="rId7"/>
    <sheet name="D.1.4c - Zařízení pro vět..." sheetId="8" r:id="rId8"/>
    <sheet name="Pokyny pro vyplnění" sheetId="9" r:id="rId9"/>
  </sheets>
  <definedNames>
    <definedName name="_xlnm.Print_Area" localSheetId="0">'Rekapitulace stavby'!$D$4:$AO$36,'Rekapitulace stavby'!$C$42:$AQ$62</definedName>
    <definedName name="_xlnm.Print_Titles" localSheetId="0">'Rekapitulace stavby'!$52:$52</definedName>
    <definedName name="_xlnm._FilterDatabase" localSheetId="1" hidden="1">'1. etapa - Bourání '!$C$91:$K$172</definedName>
    <definedName name="_xlnm.Print_Area" localSheetId="1">'1. etapa - Bourání '!$C$4:$J$39,'1. etapa - Bourání '!$C$45:$J$73,'1. etapa - Bourání '!$C$79:$K$172</definedName>
    <definedName name="_xlnm.Print_Titles" localSheetId="1">'1. etapa - Bourání '!$91:$91</definedName>
    <definedName name="_xlnm._FilterDatabase" localSheetId="2" hidden="1">'2. etapa - Rekonstrukce'!$C$97:$K$371</definedName>
    <definedName name="_xlnm.Print_Area" localSheetId="2">'2. etapa - Rekonstrukce'!$C$4:$J$39,'2. etapa - Rekonstrukce'!$C$45:$J$79,'2. etapa - Rekonstrukce'!$C$85:$K$371</definedName>
    <definedName name="_xlnm.Print_Titles" localSheetId="2">'2. etapa - Rekonstrukce'!$97:$97</definedName>
    <definedName name="_xlnm._FilterDatabase" localSheetId="3" hidden="1">'3. etapa - VRN'!$C$82:$K$93</definedName>
    <definedName name="_xlnm.Print_Area" localSheetId="3">'3. etapa - VRN'!$C$4:$J$39,'3. etapa - VRN'!$C$45:$J$64,'3. etapa - VRN'!$C$70:$K$93</definedName>
    <definedName name="_xlnm.Print_Titles" localSheetId="3">'3. etapa - VRN'!$82:$82</definedName>
    <definedName name="_xlnm._FilterDatabase" localSheetId="4" hidden="1">'D1.4 - Elektroinstalace'!$C$86:$K$309</definedName>
    <definedName name="_xlnm.Print_Area" localSheetId="4">'D1.4 - Elektroinstalace'!$C$4:$J$39,'D1.4 - Elektroinstalace'!$C$45:$J$68,'D1.4 - Elektroinstalace'!$C$74:$K$309</definedName>
    <definedName name="_xlnm.Print_Titles" localSheetId="4">'D1.4 - Elektroinstalace'!$86:$86</definedName>
    <definedName name="_xlnm._FilterDatabase" localSheetId="5" hidden="1">'D 1.4e - Zařízení zdravot...'!$C$86:$K$269</definedName>
    <definedName name="_xlnm.Print_Area" localSheetId="5">'D 1.4e - Zařízení zdravot...'!$C$4:$J$39,'D 1.4e - Zařízení zdravot...'!$C$45:$J$68,'D 1.4e - Zařízení zdravot...'!$C$74:$K$269</definedName>
    <definedName name="_xlnm.Print_Titles" localSheetId="5">'D 1.4e - Zařízení zdravot...'!$86:$86</definedName>
    <definedName name="_xlnm._FilterDatabase" localSheetId="6" hidden="1">'D.1.4a - Zařízení pro vyt...'!$C$86:$K$190</definedName>
    <definedName name="_xlnm.Print_Area" localSheetId="6">'D.1.4a - Zařízení pro vyt...'!$C$4:$J$39,'D.1.4a - Zařízení pro vyt...'!$C$45:$J$68,'D.1.4a - Zařízení pro vyt...'!$C$74:$K$190</definedName>
    <definedName name="_xlnm.Print_Titles" localSheetId="6">'D.1.4a - Zařízení pro vyt...'!$86:$86</definedName>
    <definedName name="_xlnm._FilterDatabase" localSheetId="7" hidden="1">'D.1.4c - Zařízení pro vět...'!$C$82:$K$211</definedName>
    <definedName name="_xlnm.Print_Area" localSheetId="7">'D.1.4c - Zařízení pro vět...'!$C$4:$J$39,'D.1.4c - Zařízení pro vět...'!$C$45:$J$64,'D.1.4c - Zařízení pro vět...'!$C$70:$K$211</definedName>
    <definedName name="_xlnm.Print_Titles" localSheetId="7">'D.1.4c - Zařízení pro vět...'!$82:$82</definedName>
    <definedName name="_xlnm.Print_Area" localSheetId="8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8" l="1" r="J37"/>
  <c r="J36"/>
  <c i="1" r="AY61"/>
  <c i="8" r="J35"/>
  <c i="1" r="AX61"/>
  <c i="8"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6"/>
  <c r="BH86"/>
  <c r="BG86"/>
  <c r="BF86"/>
  <c r="T86"/>
  <c r="R86"/>
  <c r="P86"/>
  <c r="BI85"/>
  <c r="BH85"/>
  <c r="BG85"/>
  <c r="BF85"/>
  <c r="T85"/>
  <c r="R85"/>
  <c r="P85"/>
  <c r="F77"/>
  <c r="E75"/>
  <c r="F52"/>
  <c r="E50"/>
  <c r="J24"/>
  <c r="E24"/>
  <c r="J80"/>
  <c r="J23"/>
  <c r="J21"/>
  <c r="E21"/>
  <c r="J79"/>
  <c r="J20"/>
  <c r="J18"/>
  <c r="E18"/>
  <c r="F55"/>
  <c r="J17"/>
  <c r="J15"/>
  <c r="E15"/>
  <c r="F79"/>
  <c r="J14"/>
  <c r="J12"/>
  <c r="J52"/>
  <c r="E7"/>
  <c r="E48"/>
  <c i="7" r="J37"/>
  <c r="J36"/>
  <c i="1" r="AY60"/>
  <c i="7" r="J35"/>
  <c i="1" r="AX60"/>
  <c i="7" r="BI190"/>
  <c r="BH190"/>
  <c r="BG190"/>
  <c r="BF190"/>
  <c r="T190"/>
  <c r="T189"/>
  <c r="R190"/>
  <c r="R189"/>
  <c r="P190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F81"/>
  <c r="E79"/>
  <c r="F52"/>
  <c r="E50"/>
  <c r="J24"/>
  <c r="E24"/>
  <c r="J84"/>
  <c r="J23"/>
  <c r="J21"/>
  <c r="E21"/>
  <c r="J83"/>
  <c r="J20"/>
  <c r="J18"/>
  <c r="E18"/>
  <c r="F55"/>
  <c r="J17"/>
  <c r="J15"/>
  <c r="E15"/>
  <c r="F54"/>
  <c r="J14"/>
  <c r="J12"/>
  <c r="J81"/>
  <c r="E7"/>
  <c r="E77"/>
  <c i="6" r="J37"/>
  <c r="J36"/>
  <c i="1" r="AY59"/>
  <c i="6" r="J35"/>
  <c i="1" r="AX59"/>
  <c i="6"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F81"/>
  <c r="E79"/>
  <c r="F52"/>
  <c r="E50"/>
  <c r="J24"/>
  <c r="E24"/>
  <c r="J55"/>
  <c r="J23"/>
  <c r="J21"/>
  <c r="E21"/>
  <c r="J54"/>
  <c r="J20"/>
  <c r="J18"/>
  <c r="E18"/>
  <c r="F84"/>
  <c r="J17"/>
  <c r="J15"/>
  <c r="E15"/>
  <c r="F83"/>
  <c r="J14"/>
  <c r="J12"/>
  <c r="J81"/>
  <c r="E7"/>
  <c r="E77"/>
  <c i="5" r="J37"/>
  <c r="J36"/>
  <c i="1" r="AY58"/>
  <c i="5" r="J35"/>
  <c i="1" r="AX58"/>
  <c i="5" r="BI309"/>
  <c r="BH309"/>
  <c r="BG309"/>
  <c r="BF309"/>
  <c r="T309"/>
  <c r="R309"/>
  <c r="P309"/>
  <c r="BI308"/>
  <c r="BH308"/>
  <c r="BG308"/>
  <c r="BF308"/>
  <c r="T308"/>
  <c r="R308"/>
  <c r="P308"/>
  <c r="BI306"/>
  <c r="BH306"/>
  <c r="BG306"/>
  <c r="BF306"/>
  <c r="T306"/>
  <c r="R306"/>
  <c r="P306"/>
  <c r="BI305"/>
  <c r="BH305"/>
  <c r="BG305"/>
  <c r="BF305"/>
  <c r="T305"/>
  <c r="R305"/>
  <c r="P305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3"/>
  <c r="BH293"/>
  <c r="BG293"/>
  <c r="BF293"/>
  <c r="T293"/>
  <c r="R293"/>
  <c r="P293"/>
  <c r="BI292"/>
  <c r="BH292"/>
  <c r="BG292"/>
  <c r="BF292"/>
  <c r="T292"/>
  <c r="R292"/>
  <c r="P292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3"/>
  <c r="BH283"/>
  <c r="BG283"/>
  <c r="BF283"/>
  <c r="T283"/>
  <c r="R283"/>
  <c r="P283"/>
  <c r="BI282"/>
  <c r="BH282"/>
  <c r="BG282"/>
  <c r="BF282"/>
  <c r="T282"/>
  <c r="R282"/>
  <c r="P282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70"/>
  <c r="BH270"/>
  <c r="BG270"/>
  <c r="BF270"/>
  <c r="T270"/>
  <c r="R270"/>
  <c r="P270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5"/>
  <c r="BH265"/>
  <c r="BG265"/>
  <c r="BF265"/>
  <c r="T265"/>
  <c r="R265"/>
  <c r="P265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09"/>
  <c r="BH209"/>
  <c r="BG209"/>
  <c r="BF209"/>
  <c r="T209"/>
  <c r="R209"/>
  <c r="P209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2"/>
  <c r="BH202"/>
  <c r="BG202"/>
  <c r="BF202"/>
  <c r="T202"/>
  <c r="R202"/>
  <c r="P202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2"/>
  <c r="BH122"/>
  <c r="BG122"/>
  <c r="BF122"/>
  <c r="T122"/>
  <c r="R122"/>
  <c r="P122"/>
  <c r="BI121"/>
  <c r="BH121"/>
  <c r="BG121"/>
  <c r="BF121"/>
  <c r="T121"/>
  <c r="R121"/>
  <c r="P121"/>
  <c r="BI119"/>
  <c r="BH119"/>
  <c r="BG119"/>
  <c r="BF119"/>
  <c r="T119"/>
  <c r="R119"/>
  <c r="P119"/>
  <c r="BI118"/>
  <c r="BH118"/>
  <c r="BG118"/>
  <c r="BF118"/>
  <c r="T118"/>
  <c r="R118"/>
  <c r="P118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2"/>
  <c r="BH112"/>
  <c r="BG112"/>
  <c r="BF112"/>
  <c r="T112"/>
  <c r="R112"/>
  <c r="P112"/>
  <c r="BI110"/>
  <c r="BH110"/>
  <c r="BG110"/>
  <c r="BF110"/>
  <c r="T110"/>
  <c r="R110"/>
  <c r="P110"/>
  <c r="BI109"/>
  <c r="BH109"/>
  <c r="BG109"/>
  <c r="BF109"/>
  <c r="T109"/>
  <c r="R109"/>
  <c r="P109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3"/>
  <c r="BH103"/>
  <c r="BG103"/>
  <c r="BF103"/>
  <c r="T103"/>
  <c r="R103"/>
  <c r="P103"/>
  <c r="BI102"/>
  <c r="BH102"/>
  <c r="BG102"/>
  <c r="BF102"/>
  <c r="T102"/>
  <c r="R102"/>
  <c r="P102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89"/>
  <c r="BH89"/>
  <c r="BG89"/>
  <c r="BF89"/>
  <c r="T89"/>
  <c r="R89"/>
  <c r="P89"/>
  <c r="F81"/>
  <c r="E79"/>
  <c r="F52"/>
  <c r="E50"/>
  <c r="J24"/>
  <c r="E24"/>
  <c r="J84"/>
  <c r="J23"/>
  <c r="J21"/>
  <c r="E21"/>
  <c r="J54"/>
  <c r="J20"/>
  <c r="J18"/>
  <c r="E18"/>
  <c r="F84"/>
  <c r="J17"/>
  <c r="J15"/>
  <c r="E15"/>
  <c r="F54"/>
  <c r="J14"/>
  <c r="J12"/>
  <c r="J52"/>
  <c r="E7"/>
  <c r="E77"/>
  <c i="4" r="J37"/>
  <c r="J36"/>
  <c i="1" r="AY57"/>
  <c i="4" r="J35"/>
  <c i="1" r="AX57"/>
  <c i="4" r="BI92"/>
  <c r="BH92"/>
  <c r="BG92"/>
  <c r="BF92"/>
  <c r="T92"/>
  <c r="T91"/>
  <c r="R92"/>
  <c r="R91"/>
  <c r="P92"/>
  <c r="P91"/>
  <c r="BI89"/>
  <c r="BH89"/>
  <c r="BG89"/>
  <c r="BF89"/>
  <c r="T89"/>
  <c r="T88"/>
  <c r="R89"/>
  <c r="R88"/>
  <c r="P89"/>
  <c r="P88"/>
  <c r="BI86"/>
  <c r="BH86"/>
  <c r="BG86"/>
  <c r="BF86"/>
  <c r="T86"/>
  <c r="T85"/>
  <c r="T84"/>
  <c r="T83"/>
  <c r="R86"/>
  <c r="R85"/>
  <c r="R84"/>
  <c r="R83"/>
  <c r="P86"/>
  <c r="P85"/>
  <c r="P84"/>
  <c r="P83"/>
  <c i="1" r="AU57"/>
  <c i="4" r="J80"/>
  <c r="F77"/>
  <c r="E75"/>
  <c r="J55"/>
  <c r="F52"/>
  <c r="E50"/>
  <c r="J21"/>
  <c r="E21"/>
  <c r="J79"/>
  <c r="J20"/>
  <c r="J18"/>
  <c r="E18"/>
  <c r="F80"/>
  <c r="J17"/>
  <c r="J15"/>
  <c r="E15"/>
  <c r="F79"/>
  <c r="J14"/>
  <c r="J12"/>
  <c r="J52"/>
  <c r="E7"/>
  <c r="E48"/>
  <c i="3" r="J37"/>
  <c r="J36"/>
  <c i="1" r="AY56"/>
  <c i="3" r="J35"/>
  <c i="1" r="AX56"/>
  <c i="3" r="BI370"/>
  <c r="BH370"/>
  <c r="BG370"/>
  <c r="BF370"/>
  <c r="T370"/>
  <c r="R370"/>
  <c r="P370"/>
  <c r="BI369"/>
  <c r="BH369"/>
  <c r="BG369"/>
  <c r="BF369"/>
  <c r="T369"/>
  <c r="R369"/>
  <c r="P369"/>
  <c r="BI366"/>
  <c r="BH366"/>
  <c r="BG366"/>
  <c r="BF366"/>
  <c r="T366"/>
  <c r="R366"/>
  <c r="P366"/>
  <c r="BI365"/>
  <c r="BH365"/>
  <c r="BG365"/>
  <c r="BF365"/>
  <c r="T365"/>
  <c r="R365"/>
  <c r="P365"/>
  <c r="BI363"/>
  <c r="BH363"/>
  <c r="BG363"/>
  <c r="BF363"/>
  <c r="T363"/>
  <c r="R363"/>
  <c r="P363"/>
  <c r="BI360"/>
  <c r="BH360"/>
  <c r="BG360"/>
  <c r="BF360"/>
  <c r="T360"/>
  <c r="R360"/>
  <c r="P360"/>
  <c r="BI359"/>
  <c r="BH359"/>
  <c r="BG359"/>
  <c r="BF359"/>
  <c r="T359"/>
  <c r="R359"/>
  <c r="P359"/>
  <c r="BI357"/>
  <c r="BH357"/>
  <c r="BG357"/>
  <c r="BF357"/>
  <c r="T357"/>
  <c r="R357"/>
  <c r="P357"/>
  <c r="BI354"/>
  <c r="BH354"/>
  <c r="BG354"/>
  <c r="BF354"/>
  <c r="T354"/>
  <c r="R354"/>
  <c r="P354"/>
  <c r="BI352"/>
  <c r="BH352"/>
  <c r="BG352"/>
  <c r="BF352"/>
  <c r="T352"/>
  <c r="R352"/>
  <c r="P352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3"/>
  <c r="BH343"/>
  <c r="BG343"/>
  <c r="BF343"/>
  <c r="T343"/>
  <c r="R343"/>
  <c r="P343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4"/>
  <c r="BH334"/>
  <c r="BG334"/>
  <c r="BF334"/>
  <c r="T334"/>
  <c r="R334"/>
  <c r="P334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8"/>
  <c r="BH328"/>
  <c r="BG328"/>
  <c r="BF328"/>
  <c r="T328"/>
  <c r="R328"/>
  <c r="P328"/>
  <c r="BI326"/>
  <c r="BH326"/>
  <c r="BG326"/>
  <c r="BF326"/>
  <c r="T326"/>
  <c r="R326"/>
  <c r="P326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20"/>
  <c r="BH320"/>
  <c r="BG320"/>
  <c r="BF320"/>
  <c r="T320"/>
  <c r="R320"/>
  <c r="P320"/>
  <c r="BI318"/>
  <c r="BH318"/>
  <c r="BG318"/>
  <c r="BF318"/>
  <c r="T318"/>
  <c r="R318"/>
  <c r="P318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0"/>
  <c r="BH310"/>
  <c r="BG310"/>
  <c r="BF310"/>
  <c r="T310"/>
  <c r="R310"/>
  <c r="P310"/>
  <c r="BI309"/>
  <c r="BH309"/>
  <c r="BG309"/>
  <c r="BF309"/>
  <c r="T309"/>
  <c r="R309"/>
  <c r="P309"/>
  <c r="BI307"/>
  <c r="BH307"/>
  <c r="BG307"/>
  <c r="BF307"/>
  <c r="T307"/>
  <c r="R307"/>
  <c r="P307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2"/>
  <c r="BH282"/>
  <c r="BG282"/>
  <c r="BF282"/>
  <c r="T282"/>
  <c r="R282"/>
  <c r="P282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3"/>
  <c r="BH253"/>
  <c r="BG253"/>
  <c r="BF253"/>
  <c r="T253"/>
  <c r="R253"/>
  <c r="P253"/>
  <c r="BI252"/>
  <c r="BH252"/>
  <c r="BG252"/>
  <c r="BF252"/>
  <c r="T252"/>
  <c r="R252"/>
  <c r="P252"/>
  <c r="BI250"/>
  <c r="BH250"/>
  <c r="BG250"/>
  <c r="BF250"/>
  <c r="T250"/>
  <c r="R250"/>
  <c r="P250"/>
  <c r="BI249"/>
  <c r="BH249"/>
  <c r="BG249"/>
  <c r="BF249"/>
  <c r="T249"/>
  <c r="R249"/>
  <c r="P249"/>
  <c r="BI247"/>
  <c r="BH247"/>
  <c r="BG247"/>
  <c r="BF247"/>
  <c r="T247"/>
  <c r="R247"/>
  <c r="P247"/>
  <c r="BI246"/>
  <c r="BH246"/>
  <c r="BG246"/>
  <c r="BF246"/>
  <c r="T246"/>
  <c r="R246"/>
  <c r="P246"/>
  <c r="BI244"/>
  <c r="BH244"/>
  <c r="BG244"/>
  <c r="BF244"/>
  <c r="T244"/>
  <c r="R244"/>
  <c r="P244"/>
  <c r="BI243"/>
  <c r="BH243"/>
  <c r="BG243"/>
  <c r="BF243"/>
  <c r="T243"/>
  <c r="R243"/>
  <c r="P243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6"/>
  <c r="BH236"/>
  <c r="BG236"/>
  <c r="BF236"/>
  <c r="T236"/>
  <c r="R236"/>
  <c r="P236"/>
  <c r="BI235"/>
  <c r="BH235"/>
  <c r="BG235"/>
  <c r="BF235"/>
  <c r="T235"/>
  <c r="R235"/>
  <c r="P235"/>
  <c r="BI233"/>
  <c r="BH233"/>
  <c r="BG233"/>
  <c r="BF233"/>
  <c r="T233"/>
  <c r="R233"/>
  <c r="P233"/>
  <c r="BI232"/>
  <c r="BH232"/>
  <c r="BG232"/>
  <c r="BF232"/>
  <c r="T232"/>
  <c r="R232"/>
  <c r="P232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5"/>
  <c r="BH225"/>
  <c r="BG225"/>
  <c r="BF225"/>
  <c r="T225"/>
  <c r="R225"/>
  <c r="P225"/>
  <c r="BI224"/>
  <c r="BH224"/>
  <c r="BG224"/>
  <c r="BF224"/>
  <c r="T224"/>
  <c r="R224"/>
  <c r="P224"/>
  <c r="BI222"/>
  <c r="BH222"/>
  <c r="BG222"/>
  <c r="BF222"/>
  <c r="T222"/>
  <c r="R222"/>
  <c r="P222"/>
  <c r="BI221"/>
  <c r="BH221"/>
  <c r="BG221"/>
  <c r="BF221"/>
  <c r="T221"/>
  <c r="R221"/>
  <c r="P221"/>
  <c r="BI219"/>
  <c r="BH219"/>
  <c r="BG219"/>
  <c r="BF219"/>
  <c r="T219"/>
  <c r="R219"/>
  <c r="P219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0"/>
  <c r="BH190"/>
  <c r="BG190"/>
  <c r="BF190"/>
  <c r="T190"/>
  <c r="R190"/>
  <c r="P190"/>
  <c r="BI189"/>
  <c r="BH189"/>
  <c r="BG189"/>
  <c r="BF189"/>
  <c r="T189"/>
  <c r="R189"/>
  <c r="P189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0"/>
  <c r="BH180"/>
  <c r="BG180"/>
  <c r="BF180"/>
  <c r="T180"/>
  <c r="T179"/>
  <c r="R180"/>
  <c r="R179"/>
  <c r="P180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3"/>
  <c r="BH103"/>
  <c r="BG103"/>
  <c r="BF103"/>
  <c r="T103"/>
  <c r="R103"/>
  <c r="P103"/>
  <c r="BI101"/>
  <c r="BH101"/>
  <c r="BG101"/>
  <c r="BF101"/>
  <c r="T101"/>
  <c r="R101"/>
  <c r="P101"/>
  <c r="J95"/>
  <c r="F92"/>
  <c r="E90"/>
  <c r="J55"/>
  <c r="F52"/>
  <c r="E50"/>
  <c r="J21"/>
  <c r="E21"/>
  <c r="J94"/>
  <c r="J20"/>
  <c r="J18"/>
  <c r="E18"/>
  <c r="F95"/>
  <c r="J17"/>
  <c r="J15"/>
  <c r="E15"/>
  <c r="F54"/>
  <c r="J14"/>
  <c r="J12"/>
  <c r="J52"/>
  <c r="E7"/>
  <c r="E88"/>
  <c i="2" r="J37"/>
  <c r="J36"/>
  <c i="1" r="AY55"/>
  <c i="2" r="J35"/>
  <c i="1" r="AX55"/>
  <c i="2" r="BI171"/>
  <c r="BH171"/>
  <c r="BG171"/>
  <c r="BF171"/>
  <c r="T171"/>
  <c r="T170"/>
  <c r="R171"/>
  <c r="R170"/>
  <c r="P171"/>
  <c r="P170"/>
  <c r="BI168"/>
  <c r="BH168"/>
  <c r="BG168"/>
  <c r="BF168"/>
  <c r="T168"/>
  <c r="T167"/>
  <c r="R168"/>
  <c r="R167"/>
  <c r="P168"/>
  <c r="P167"/>
  <c r="BI165"/>
  <c r="BH165"/>
  <c r="BG165"/>
  <c r="BF165"/>
  <c r="T165"/>
  <c r="T164"/>
  <c r="R165"/>
  <c r="R164"/>
  <c r="P165"/>
  <c r="P164"/>
  <c r="BI162"/>
  <c r="BH162"/>
  <c r="BG162"/>
  <c r="BF162"/>
  <c r="T162"/>
  <c r="T161"/>
  <c r="R162"/>
  <c r="R161"/>
  <c r="P162"/>
  <c r="P161"/>
  <c r="BI159"/>
  <c r="BH159"/>
  <c r="BG159"/>
  <c r="BF159"/>
  <c r="T159"/>
  <c r="R159"/>
  <c r="P159"/>
  <c r="BI157"/>
  <c r="BH157"/>
  <c r="BG157"/>
  <c r="BF157"/>
  <c r="T157"/>
  <c r="R157"/>
  <c r="P157"/>
  <c r="BI154"/>
  <c r="BH154"/>
  <c r="BG154"/>
  <c r="BF154"/>
  <c r="T154"/>
  <c r="T153"/>
  <c r="R154"/>
  <c r="R153"/>
  <c r="P154"/>
  <c r="P153"/>
  <c r="BI150"/>
  <c r="BH150"/>
  <c r="BG150"/>
  <c r="BF150"/>
  <c r="T150"/>
  <c r="T149"/>
  <c r="R150"/>
  <c r="R149"/>
  <c r="P150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100"/>
  <c r="BH100"/>
  <c r="BG100"/>
  <c r="BF100"/>
  <c r="T100"/>
  <c r="R100"/>
  <c r="P100"/>
  <c r="BI98"/>
  <c r="BH98"/>
  <c r="BG98"/>
  <c r="BF98"/>
  <c r="T98"/>
  <c r="R98"/>
  <c r="P98"/>
  <c r="BI97"/>
  <c r="BH97"/>
  <c r="BG97"/>
  <c r="BF97"/>
  <c r="T97"/>
  <c r="R97"/>
  <c r="P97"/>
  <c r="BI95"/>
  <c r="BH95"/>
  <c r="BG95"/>
  <c r="BF95"/>
  <c r="T95"/>
  <c r="R95"/>
  <c r="P95"/>
  <c r="J89"/>
  <c r="F86"/>
  <c r="E84"/>
  <c r="J55"/>
  <c r="F52"/>
  <c r="E50"/>
  <c r="J21"/>
  <c r="E21"/>
  <c r="J88"/>
  <c r="J20"/>
  <c r="J18"/>
  <c r="E18"/>
  <c r="F55"/>
  <c r="J17"/>
  <c r="J15"/>
  <c r="E15"/>
  <c r="F54"/>
  <c r="J14"/>
  <c r="J12"/>
  <c r="J86"/>
  <c r="E7"/>
  <c r="E48"/>
  <c i="1" r="L50"/>
  <c r="AM50"/>
  <c r="AM49"/>
  <c r="L49"/>
  <c r="AM47"/>
  <c r="L47"/>
  <c r="L45"/>
  <c r="L44"/>
  <c i="5" r="J247"/>
  <c r="BK112"/>
  <c i="6" r="J210"/>
  <c r="J242"/>
  <c r="J229"/>
  <c r="J185"/>
  <c r="J188"/>
  <c i="7" r="BK180"/>
  <c r="J151"/>
  <c r="J133"/>
  <c r="J118"/>
  <c i="8" r="BK177"/>
  <c r="J163"/>
  <c r="J138"/>
  <c i="2" r="BK103"/>
  <c i="3" r="BK267"/>
  <c r="J255"/>
  <c r="J256"/>
  <c r="BK127"/>
  <c r="BK230"/>
  <c r="BK207"/>
  <c r="J114"/>
  <c r="J233"/>
  <c i="5" r="BK236"/>
  <c r="BK270"/>
  <c r="BK266"/>
  <c r="J118"/>
  <c r="BK276"/>
  <c r="J302"/>
  <c i="6" r="BK268"/>
  <c r="BK248"/>
  <c r="J243"/>
  <c r="BK169"/>
  <c r="J160"/>
  <c i="7" r="BK123"/>
  <c r="J149"/>
  <c r="J90"/>
  <c i="8" r="BK101"/>
  <c r="BK140"/>
  <c r="J186"/>
  <c r="BK146"/>
  <c r="J86"/>
  <c i="2" r="BK122"/>
  <c i="3" r="BK135"/>
  <c r="BK321"/>
  <c r="J193"/>
  <c r="J325"/>
  <c r="BK258"/>
  <c i="5" r="BK213"/>
  <c r="J228"/>
  <c r="J282"/>
  <c r="J136"/>
  <c r="BK212"/>
  <c r="BK121"/>
  <c r="J186"/>
  <c r="BK100"/>
  <c i="6" r="J252"/>
  <c r="J129"/>
  <c r="BK265"/>
  <c r="BK123"/>
  <c r="J174"/>
  <c i="7" r="J183"/>
  <c r="BK97"/>
  <c r="J99"/>
  <c r="J94"/>
  <c i="8" r="BK186"/>
  <c r="BK211"/>
  <c r="J182"/>
  <c r="J199"/>
  <c i="2" r="BK145"/>
  <c r="BK109"/>
  <c i="3" r="J195"/>
  <c r="J326"/>
  <c r="J306"/>
  <c r="J214"/>
  <c r="BK161"/>
  <c i="5" r="BK294"/>
  <c r="BK92"/>
  <c r="J218"/>
  <c r="BK218"/>
  <c r="J251"/>
  <c r="J234"/>
  <c r="BK222"/>
  <c i="6" r="BK143"/>
  <c r="BK235"/>
  <c r="BK241"/>
  <c r="BK205"/>
  <c r="BK213"/>
  <c i="7" r="J167"/>
  <c r="J150"/>
  <c r="J148"/>
  <c i="8" r="BK105"/>
  <c r="BK86"/>
  <c r="BK118"/>
  <c r="BK98"/>
  <c i="2" r="BK154"/>
  <c i="3" r="BK282"/>
  <c r="BK317"/>
  <c r="J148"/>
  <c r="BK219"/>
  <c r="J141"/>
  <c r="BK326"/>
  <c i="5" r="J242"/>
  <c r="J262"/>
  <c r="BK107"/>
  <c r="BK221"/>
  <c r="J274"/>
  <c r="BK169"/>
  <c r="BK202"/>
  <c i="6" r="BK194"/>
  <c r="BK266"/>
  <c r="BK245"/>
  <c r="BK149"/>
  <c i="7" r="BK149"/>
  <c r="BK182"/>
  <c r="BK155"/>
  <c i="8" r="J159"/>
  <c r="BK171"/>
  <c r="J170"/>
  <c r="BK147"/>
  <c r="BK102"/>
  <c i="2" r="J111"/>
  <c i="3" r="J238"/>
  <c r="BK302"/>
  <c r="J228"/>
  <c r="BK186"/>
  <c r="J366"/>
  <c i="5" r="BK258"/>
  <c r="J89"/>
  <c r="BK156"/>
  <c r="BK260"/>
  <c r="BK237"/>
  <c r="J105"/>
  <c i="6" r="J137"/>
  <c r="J100"/>
  <c r="BK108"/>
  <c r="BK124"/>
  <c r="J112"/>
  <c i="7" r="BK114"/>
  <c r="J100"/>
  <c r="BK131"/>
  <c i="8" r="J96"/>
  <c r="BK168"/>
  <c r="BK190"/>
  <c r="BK169"/>
  <c i="2" r="J159"/>
  <c r="BK138"/>
  <c i="3" r="J169"/>
  <c r="J277"/>
  <c r="BK212"/>
  <c r="BK310"/>
  <c i="4" r="J92"/>
  <c i="5" r="J190"/>
  <c r="BK293"/>
  <c r="BK189"/>
  <c r="J231"/>
  <c r="J115"/>
  <c i="6" r="J99"/>
  <c r="BK122"/>
  <c r="BK224"/>
  <c r="J244"/>
  <c r="BK92"/>
  <c i="7" r="J116"/>
  <c r="J159"/>
  <c r="BK188"/>
  <c i="8" r="BK143"/>
  <c r="J154"/>
  <c r="J201"/>
  <c r="BK191"/>
  <c r="J97"/>
  <c i="1" r="AS54"/>
  <c i="3" r="BK153"/>
  <c r="J349"/>
  <c r="BK354"/>
  <c r="J199"/>
  <c i="5" r="BK231"/>
  <c r="BK272"/>
  <c r="BK102"/>
  <c r="BK253"/>
  <c r="BK240"/>
  <c r="BK257"/>
  <c i="6" r="J201"/>
  <c r="BK269"/>
  <c r="J250"/>
  <c r="J171"/>
  <c r="BK263"/>
  <c r="BK192"/>
  <c r="BK104"/>
  <c r="BK259"/>
  <c r="BK250"/>
  <c r="J228"/>
  <c r="J216"/>
  <c r="J182"/>
  <c r="BK140"/>
  <c i="7" r="BK129"/>
  <c r="BK156"/>
  <c r="J163"/>
  <c r="BK172"/>
  <c i="8" r="J146"/>
  <c r="J123"/>
  <c r="BK206"/>
  <c i="5" r="J220"/>
  <c r="J267"/>
  <c i="6" r="J241"/>
  <c r="J104"/>
  <c r="J253"/>
  <c r="BK160"/>
  <c i="7" r="BK132"/>
  <c r="BK124"/>
  <c r="BK127"/>
  <c i="8" r="J140"/>
  <c r="BK134"/>
  <c r="BK184"/>
  <c i="2" r="BK132"/>
  <c r="BK168"/>
  <c i="3" r="BK175"/>
  <c r="BK260"/>
  <c r="BK167"/>
  <c r="J289"/>
  <c r="J230"/>
  <c r="BK246"/>
  <c i="5" r="J207"/>
  <c r="J246"/>
  <c r="J213"/>
  <c r="J224"/>
  <c r="BK254"/>
  <c r="BK262"/>
  <c i="6" r="BK188"/>
  <c r="BK180"/>
  <c r="BK94"/>
  <c r="BK216"/>
  <c r="J205"/>
  <c i="7" r="BK171"/>
  <c r="BK177"/>
  <c r="BK186"/>
  <c r="BK135"/>
  <c i="8" r="J207"/>
  <c r="J157"/>
  <c r="BK126"/>
  <c r="J194"/>
  <c i="2" r="BK116"/>
  <c i="3" r="J345"/>
  <c r="BK279"/>
  <c r="BK116"/>
  <c r="BK252"/>
  <c r="BK366"/>
  <c i="5" r="BK269"/>
  <c r="J107"/>
  <c r="BK159"/>
  <c r="J232"/>
  <c r="J184"/>
  <c r="J159"/>
  <c r="BK162"/>
  <c i="6" r="BK234"/>
  <c r="BK115"/>
  <c r="BK138"/>
  <c r="J143"/>
  <c r="BK142"/>
  <c r="J219"/>
  <c i="7" r="J153"/>
  <c r="J121"/>
  <c r="J180"/>
  <c i="8" r="J195"/>
  <c r="J141"/>
  <c r="J121"/>
  <c r="BK88"/>
  <c r="BK145"/>
  <c i="2" r="J100"/>
  <c i="3" r="BK328"/>
  <c r="J328"/>
  <c r="J207"/>
  <c r="J152"/>
  <c r="J103"/>
  <c i="4" r="BK89"/>
  <c i="5" r="BK134"/>
  <c r="J153"/>
  <c r="J196"/>
  <c r="BK195"/>
  <c r="J216"/>
  <c r="BK94"/>
  <c i="6" r="J113"/>
  <c r="BK218"/>
  <c r="BK157"/>
  <c r="J191"/>
  <c i="7" r="J155"/>
  <c r="BK178"/>
  <c r="BK94"/>
  <c i="8" r="BK139"/>
  <c r="BK156"/>
  <c r="J188"/>
  <c r="BK185"/>
  <c i="2" r="J118"/>
  <c i="3" r="J110"/>
  <c r="J253"/>
  <c r="BK341"/>
  <c r="J281"/>
  <c r="BK247"/>
  <c i="5" r="BK217"/>
  <c r="BK243"/>
  <c r="BK287"/>
  <c r="J172"/>
  <c r="J252"/>
  <c r="J227"/>
  <c r="J157"/>
  <c r="BK95"/>
  <c i="6" r="J194"/>
  <c r="J127"/>
  <c r="J234"/>
  <c r="J101"/>
  <c i="7" r="BK101"/>
  <c r="BK162"/>
  <c r="J115"/>
  <c i="8" r="BK182"/>
  <c r="J126"/>
  <c r="BK205"/>
  <c r="BK202"/>
  <c i="2" r="J95"/>
  <c i="3" r="BK287"/>
  <c r="J184"/>
  <c r="J363"/>
  <c r="BK320"/>
  <c r="BK168"/>
  <c r="J219"/>
  <c i="5" r="BK219"/>
  <c r="BK255"/>
  <c r="BK283"/>
  <c r="BK279"/>
  <c r="J278"/>
  <c i="6" r="J256"/>
  <c r="J168"/>
  <c r="J239"/>
  <c r="J152"/>
  <c r="BK147"/>
  <c i="7" r="J135"/>
  <c r="BK159"/>
  <c r="J175"/>
  <c i="8" r="J206"/>
  <c r="BK196"/>
  <c r="J112"/>
  <c r="BK193"/>
  <c r="BK163"/>
  <c i="2" r="BK100"/>
  <c i="3" r="BK363"/>
  <c r="J201"/>
  <c r="J354"/>
  <c r="BK369"/>
  <c i="5" r="BK306"/>
  <c r="BK285"/>
  <c r="BK177"/>
  <c r="BK242"/>
  <c r="J256"/>
  <c r="J260"/>
  <c r="BK282"/>
  <c i="6" r="J173"/>
  <c r="BK217"/>
  <c r="BK219"/>
  <c r="BK113"/>
  <c i="7" r="BK176"/>
  <c r="BK100"/>
  <c r="BK187"/>
  <c i="8" r="BK181"/>
  <c r="BK183"/>
  <c r="J99"/>
  <c r="J175"/>
  <c r="BK135"/>
  <c i="2" r="BK111"/>
  <c i="3" r="BK184"/>
  <c r="J270"/>
  <c r="J187"/>
  <c r="J333"/>
  <c r="BK110"/>
  <c r="BK333"/>
  <c r="BK240"/>
  <c r="BK249"/>
  <c i="5" r="J189"/>
  <c r="J257"/>
  <c r="BK154"/>
  <c r="BK206"/>
  <c r="J140"/>
  <c i="6" r="BK223"/>
  <c r="BK199"/>
  <c r="BK98"/>
  <c r="BK193"/>
  <c r="BK96"/>
  <c r="BK243"/>
  <c r="J213"/>
  <c r="BK153"/>
  <c r="BK89"/>
  <c r="BK198"/>
  <c r="J245"/>
  <c r="BK163"/>
  <c i="7" r="BK139"/>
  <c r="BK183"/>
  <c r="BK96"/>
  <c r="J142"/>
  <c i="8" r="J178"/>
  <c r="J116"/>
  <c r="J132"/>
  <c i="5" r="J168"/>
  <c r="BK288"/>
  <c r="J91"/>
  <c i="6" r="BK141"/>
  <c r="J150"/>
  <c r="J147"/>
  <c r="BK203"/>
  <c r="J96"/>
  <c i="7" r="J107"/>
  <c r="J181"/>
  <c r="BK107"/>
  <c i="8" r="J203"/>
  <c r="J92"/>
  <c r="J151"/>
  <c r="J144"/>
  <c i="2" r="BK162"/>
  <c r="J109"/>
  <c i="3" r="J131"/>
  <c r="J309"/>
  <c r="BK190"/>
  <c r="J104"/>
  <c r="J167"/>
  <c r="J274"/>
  <c r="BK210"/>
  <c r="J133"/>
  <c i="5" r="J160"/>
  <c r="J214"/>
  <c r="J250"/>
  <c r="BK249"/>
  <c r="J226"/>
  <c r="J237"/>
  <c i="6" r="J169"/>
  <c r="J146"/>
  <c r="BK166"/>
  <c r="J148"/>
  <c r="BK97"/>
  <c i="7" r="BK112"/>
  <c r="BK185"/>
  <c i="8" r="BK165"/>
  <c r="J118"/>
  <c r="J147"/>
  <c r="J208"/>
  <c i="2" r="BK95"/>
  <c i="3" r="J252"/>
  <c r="J331"/>
  <c r="BK214"/>
  <c r="J101"/>
  <c r="J263"/>
  <c r="BK216"/>
  <c i="5" r="J187"/>
  <c r="J245"/>
  <c r="BK291"/>
  <c r="BK228"/>
  <c r="BK205"/>
  <c r="J122"/>
  <c i="6" r="J138"/>
  <c r="J211"/>
  <c r="BK178"/>
  <c r="J153"/>
  <c r="BK233"/>
  <c r="J121"/>
  <c i="7" r="BK121"/>
  <c r="BK144"/>
  <c r="BK116"/>
  <c i="8" r="J94"/>
  <c r="J169"/>
  <c r="BK155"/>
  <c r="BK136"/>
  <c i="2" r="BK157"/>
  <c r="J101"/>
  <c i="3" r="J165"/>
  <c r="J116"/>
  <c r="BK250"/>
  <c r="BK337"/>
  <c r="BK131"/>
  <c r="J163"/>
  <c i="5" r="J202"/>
  <c r="J261"/>
  <c r="BK290"/>
  <c r="BK165"/>
  <c r="J269"/>
  <c r="J305"/>
  <c i="6" r="BK177"/>
  <c r="J199"/>
  <c r="BK246"/>
  <c r="BK100"/>
  <c r="BK134"/>
  <c i="7" r="J104"/>
  <c r="BK150"/>
  <c r="J138"/>
  <c i="8" r="BK199"/>
  <c r="BK170"/>
  <c r="BK96"/>
  <c r="J102"/>
  <c i="2" r="J116"/>
  <c i="3" r="BK221"/>
  <c r="BK152"/>
  <c r="J323"/>
  <c r="J329"/>
  <c r="J186"/>
  <c i="5" r="J195"/>
  <c r="J222"/>
  <c r="J309"/>
  <c r="J128"/>
  <c r="J200"/>
  <c r="BK199"/>
  <c r="J182"/>
  <c r="J103"/>
  <c i="6" r="BK116"/>
  <c r="BK144"/>
  <c r="J189"/>
  <c r="BK181"/>
  <c i="7" r="BK115"/>
  <c r="J129"/>
  <c r="J173"/>
  <c i="8" r="J125"/>
  <c r="BK195"/>
  <c r="BK108"/>
  <c r="J179"/>
  <c i="2" r="BK147"/>
  <c r="BK97"/>
  <c i="3" r="J118"/>
  <c r="J265"/>
  <c r="BK158"/>
  <c r="J267"/>
  <c r="BK150"/>
  <c i="5" r="BK110"/>
  <c r="J146"/>
  <c r="J129"/>
  <c r="J298"/>
  <c i="6" r="J224"/>
  <c r="BK247"/>
  <c r="J259"/>
  <c r="J179"/>
  <c r="J231"/>
  <c i="7" r="BK157"/>
  <c r="J145"/>
  <c r="J143"/>
  <c r="J120"/>
  <c i="8" r="J183"/>
  <c r="J113"/>
  <c r="BK148"/>
  <c r="BK119"/>
  <c i="2" r="J122"/>
  <c r="BK136"/>
  <c i="3" r="J137"/>
  <c r="J239"/>
  <c r="J180"/>
  <c r="BK359"/>
  <c r="J279"/>
  <c i="5" r="J243"/>
  <c r="BK263"/>
  <c r="J125"/>
  <c r="BK113"/>
  <c r="BK220"/>
  <c r="BK238"/>
  <c i="6" r="J195"/>
  <c r="BK111"/>
  <c r="BK172"/>
  <c r="BK128"/>
  <c r="BK152"/>
  <c i="7" r="J136"/>
  <c r="BK95"/>
  <c r="J170"/>
  <c i="8" r="BK89"/>
  <c r="BK153"/>
  <c r="BK85"/>
  <c r="BK97"/>
  <c i="2" r="J141"/>
  <c i="3" r="BK307"/>
  <c r="BK309"/>
  <c r="J212"/>
  <c r="J108"/>
  <c r="J337"/>
  <c r="J129"/>
  <c r="BK159"/>
  <c r="J370"/>
  <c i="4" r="J86"/>
  <c i="5" r="BK109"/>
  <c r="BK225"/>
  <c r="J306"/>
  <c r="BK244"/>
  <c r="BK187"/>
  <c r="J119"/>
  <c i="6" r="BK156"/>
  <c r="BK238"/>
  <c r="BK228"/>
  <c r="J158"/>
  <c r="J255"/>
  <c r="BK137"/>
  <c r="J269"/>
  <c r="J254"/>
  <c r="J232"/>
  <c r="J226"/>
  <c r="J206"/>
  <c r="J225"/>
  <c i="7" r="J190"/>
  <c r="BK120"/>
  <c r="BK153"/>
  <c i="8" r="BK110"/>
  <c r="J173"/>
  <c r="J139"/>
  <c r="BK112"/>
  <c i="5" r="BK246"/>
  <c r="J239"/>
  <c i="6" r="BK227"/>
  <c r="J207"/>
  <c r="J110"/>
  <c r="J155"/>
  <c i="7" r="BK117"/>
  <c r="BK110"/>
  <c i="8" r="BK154"/>
  <c r="BK164"/>
  <c r="J131"/>
  <c r="BK203"/>
  <c i="2" r="J165"/>
  <c i="3" r="BK244"/>
  <c r="J229"/>
  <c r="J339"/>
  <c r="J320"/>
  <c r="J143"/>
  <c r="J171"/>
  <c i="5" r="J124"/>
  <c r="BK133"/>
  <c r="J296"/>
  <c r="BK128"/>
  <c i="6" r="J236"/>
  <c r="J265"/>
  <c r="J223"/>
  <c r="BK93"/>
  <c r="J141"/>
  <c i="7" r="J131"/>
  <c r="J147"/>
  <c i="8" r="J161"/>
  <c r="J189"/>
  <c r="J89"/>
  <c r="J164"/>
  <c i="2" r="BK150"/>
  <c i="3" r="BK281"/>
  <c r="BK199"/>
  <c r="J235"/>
  <c r="BK228"/>
  <c i="4" r="BK86"/>
  <c i="5" r="BK251"/>
  <c r="J263"/>
  <c r="BK309"/>
  <c r="BK182"/>
  <c r="J176"/>
  <c i="6" r="J176"/>
  <c r="BK260"/>
  <c r="J230"/>
  <c r="J200"/>
  <c r="J246"/>
  <c r="J139"/>
  <c i="7" r="J141"/>
  <c r="J162"/>
  <c r="BK136"/>
  <c i="8" r="BK166"/>
  <c r="J165"/>
  <c r="BK133"/>
  <c r="BK207"/>
  <c i="2" r="BK107"/>
  <c i="3" r="J247"/>
  <c r="J334"/>
  <c r="J258"/>
  <c r="J307"/>
  <c i="5" r="BK247"/>
  <c r="J112"/>
  <c r="J116"/>
  <c r="BK157"/>
  <c i="6" r="J198"/>
  <c r="BK151"/>
  <c r="BK165"/>
  <c i="7" r="BK175"/>
  <c r="J161"/>
  <c r="BK98"/>
  <c i="8" r="J180"/>
  <c r="J204"/>
  <c r="BK198"/>
  <c i="3" r="BK334"/>
  <c r="BK235"/>
  <c r="J282"/>
  <c r="BK209"/>
  <c i="5" r="BK305"/>
  <c r="J163"/>
  <c r="BK192"/>
  <c r="J285"/>
  <c r="J215"/>
  <c i="6" r="BK255"/>
  <c r="J258"/>
  <c r="BK231"/>
  <c r="J128"/>
  <c i="7" r="J139"/>
  <c r="BK137"/>
  <c i="8" r="BK123"/>
  <c r="BK157"/>
  <c r="J114"/>
  <c i="2" r="BK124"/>
  <c i="3" r="J164"/>
  <c r="J224"/>
  <c r="J240"/>
  <c r="BK315"/>
  <c i="5" r="BK197"/>
  <c r="BK200"/>
  <c r="BK148"/>
  <c r="J162"/>
  <c i="6" r="BK197"/>
  <c r="BK251"/>
  <c r="J204"/>
  <c r="BK90"/>
  <c i="7" r="BK148"/>
  <c r="J182"/>
  <c i="8" r="J156"/>
  <c r="J148"/>
  <c r="J155"/>
  <c i="2" r="J124"/>
  <c i="3" r="BK293"/>
  <c r="J310"/>
  <c r="BK201"/>
  <c r="BK349"/>
  <c i="5" r="J225"/>
  <c r="BK233"/>
  <c r="J205"/>
  <c r="BK277"/>
  <c r="J266"/>
  <c i="6" r="BK215"/>
  <c r="J187"/>
  <c r="BK133"/>
  <c r="BK103"/>
  <c r="BK106"/>
  <c i="7" r="J186"/>
  <c r="J128"/>
  <c i="8" r="J176"/>
  <c r="BK124"/>
  <c r="J150"/>
  <c i="2" r="J154"/>
  <c i="3" r="BK263"/>
  <c r="BK239"/>
  <c r="J243"/>
  <c r="J298"/>
  <c r="BK270"/>
  <c r="J341"/>
  <c i="5" r="BK216"/>
  <c r="J148"/>
  <c r="J131"/>
  <c r="BK227"/>
  <c i="6" r="J89"/>
  <c r="BK170"/>
  <c r="J93"/>
  <c r="BK230"/>
  <c r="J263"/>
  <c r="J233"/>
  <c r="BK220"/>
  <c r="J203"/>
  <c r="BK190"/>
  <c r="J122"/>
  <c i="7" r="J158"/>
  <c r="BK119"/>
  <c i="8" r="BK208"/>
  <c r="J142"/>
  <c r="BK197"/>
  <c r="BK100"/>
  <c i="5" r="J287"/>
  <c r="J197"/>
  <c i="6" r="BK161"/>
  <c r="BK261"/>
  <c r="BK182"/>
  <c r="J130"/>
  <c r="J170"/>
  <c i="7" r="BK164"/>
  <c r="J165"/>
  <c r="J140"/>
  <c i="8" r="BK120"/>
  <c r="J200"/>
  <c r="J202"/>
  <c r="BK173"/>
  <c i="2" r="J114"/>
  <c i="3" r="J343"/>
  <c r="J285"/>
  <c r="J156"/>
  <c r="BK272"/>
  <c r="J360"/>
  <c r="J302"/>
  <c r="BK300"/>
  <c i="5" r="BK256"/>
  <c r="J293"/>
  <c r="J98"/>
  <c r="BK163"/>
  <c r="J192"/>
  <c r="BK203"/>
  <c r="J106"/>
  <c i="6" r="J106"/>
  <c r="BK183"/>
  <c r="J202"/>
  <c r="BK101"/>
  <c r="BK126"/>
  <c i="7" r="J137"/>
  <c r="BK90"/>
  <c r="J125"/>
  <c i="8" r="J130"/>
  <c r="BK161"/>
  <c r="J103"/>
  <c r="BK103"/>
  <c i="2" r="J126"/>
  <c i="3" r="BK224"/>
  <c r="BK329"/>
  <c r="BK343"/>
  <c r="J173"/>
  <c i="5" r="J289"/>
  <c r="J139"/>
  <c r="BK209"/>
  <c r="BK298"/>
  <c r="BK183"/>
  <c r="BK137"/>
  <c r="J300"/>
  <c r="BK174"/>
  <c i="6" r="BK257"/>
  <c r="BK135"/>
  <c r="BK256"/>
  <c r="BK173"/>
  <c r="J166"/>
  <c r="BK159"/>
  <c i="7" r="J134"/>
  <c r="BK92"/>
  <c r="BK152"/>
  <c i="8" r="J205"/>
  <c r="BK114"/>
  <c r="J185"/>
  <c r="BK121"/>
  <c i="2" r="BK159"/>
  <c r="J157"/>
  <c i="3" r="J120"/>
  <c r="J287"/>
  <c r="J225"/>
  <c r="BK129"/>
  <c r="J352"/>
  <c i="5" r="J265"/>
  <c r="J279"/>
  <c r="J92"/>
  <c r="J179"/>
  <c r="BK147"/>
  <c r="BK179"/>
  <c r="BK89"/>
  <c i="6" r="BK132"/>
  <c r="J117"/>
  <c r="J235"/>
  <c r="BK164"/>
  <c r="J142"/>
  <c i="7" r="BK142"/>
  <c r="J98"/>
  <c r="J123"/>
  <c i="8" r="BK141"/>
  <c r="J187"/>
  <c r="J101"/>
  <c r="J168"/>
  <c i="2" r="J128"/>
  <c r="BK118"/>
  <c i="3" r="J158"/>
  <c r="J216"/>
  <c r="BK123"/>
  <c r="BK164"/>
  <c i="4" r="BK92"/>
  <c i="5" r="J127"/>
  <c r="BK274"/>
  <c r="BK302"/>
  <c r="J133"/>
  <c r="BK116"/>
  <c r="J152"/>
  <c i="6" r="J162"/>
  <c r="BK226"/>
  <c r="BK148"/>
  <c r="J165"/>
  <c i="7" r="BK138"/>
  <c r="J122"/>
  <c r="BK126"/>
  <c i="8" r="BK93"/>
  <c r="J135"/>
  <c r="BK189"/>
  <c r="BK180"/>
  <c r="J136"/>
  <c i="2" r="J103"/>
  <c i="3" r="J259"/>
  <c r="BK318"/>
  <c r="J177"/>
  <c r="BK104"/>
  <c r="BK225"/>
  <c i="5" r="BK308"/>
  <c r="BK176"/>
  <c r="J253"/>
  <c r="BK196"/>
  <c r="BK122"/>
  <c r="BK124"/>
  <c i="6" r="J105"/>
  <c r="BK136"/>
  <c r="BK211"/>
  <c r="BK112"/>
  <c r="J135"/>
  <c i="7" r="J124"/>
  <c r="J164"/>
  <c r="J110"/>
  <c i="8" r="J143"/>
  <c r="BK138"/>
  <c r="BK92"/>
  <c r="J133"/>
  <c i="2" r="BK128"/>
  <c i="3" r="BK205"/>
  <c r="J347"/>
  <c r="J139"/>
  <c r="BK137"/>
  <c r="BK148"/>
  <c r="BK145"/>
  <c i="5" r="BK142"/>
  <c r="BK261"/>
  <c r="BK155"/>
  <c r="BK215"/>
  <c r="BK190"/>
  <c r="J121"/>
  <c i="6" r="J209"/>
  <c r="J95"/>
  <c r="J260"/>
  <c r="BK150"/>
  <c r="BK120"/>
  <c i="7" r="BK125"/>
  <c r="J109"/>
  <c i="8" r="BK117"/>
  <c r="BK127"/>
  <c r="BK132"/>
  <c r="J196"/>
  <c i="2" r="BK101"/>
  <c i="3" r="J246"/>
  <c r="J175"/>
  <c r="BK255"/>
  <c r="BK163"/>
  <c r="BK256"/>
  <c r="BK189"/>
  <c r="BK222"/>
  <c r="J189"/>
  <c r="BK151"/>
  <c i="5" r="J249"/>
  <c r="BK289"/>
  <c r="J155"/>
  <c r="BK139"/>
  <c r="BK214"/>
  <c r="J275"/>
  <c i="6" r="J247"/>
  <c r="J133"/>
  <c r="J134"/>
  <c r="BK244"/>
  <c r="BK145"/>
  <c r="BK249"/>
  <c r="BK222"/>
  <c r="J208"/>
  <c r="J140"/>
  <c r="J261"/>
  <c r="J251"/>
  <c r="BK229"/>
  <c r="J215"/>
  <c r="BK201"/>
  <c r="J197"/>
  <c i="7" r="J178"/>
  <c r="J188"/>
  <c i="8" r="BK178"/>
  <c r="J153"/>
  <c r="J120"/>
  <c r="BK175"/>
  <c r="BK159"/>
  <c r="J119"/>
  <c i="5" r="BK296"/>
  <c r="J221"/>
  <c i="6" r="J196"/>
  <c r="J264"/>
  <c r="J183"/>
  <c r="J136"/>
  <c i="7" r="BK140"/>
  <c r="BK89"/>
  <c i="8" r="BK194"/>
  <c r="J137"/>
  <c r="BK113"/>
  <c i="2" r="J132"/>
  <c i="3" r="J300"/>
  <c r="BK238"/>
  <c r="J304"/>
  <c r="BK156"/>
  <c r="BK139"/>
  <c i="5" r="BK275"/>
  <c r="J150"/>
  <c r="J177"/>
  <c r="BK125"/>
  <c r="J280"/>
  <c i="6" r="BK146"/>
  <c r="BK131"/>
  <c r="J181"/>
  <c r="BK186"/>
  <c i="7" r="BK143"/>
  <c r="J103"/>
  <c r="J112"/>
  <c i="8" r="BK94"/>
  <c r="BK115"/>
  <c r="J160"/>
  <c i="2" r="J120"/>
  <c i="3" r="BK197"/>
  <c r="J249"/>
  <c r="BK306"/>
  <c r="BK331"/>
  <c i="5" r="J240"/>
  <c r="J180"/>
  <c r="BK152"/>
  <c r="J268"/>
  <c r="J219"/>
  <c r="J99"/>
  <c i="3" r="BK370"/>
  <c i="5" r="BK103"/>
  <c r="J270"/>
  <c r="BK226"/>
  <c r="J258"/>
  <c i="6" r="BK237"/>
  <c r="BK187"/>
  <c r="J118"/>
  <c r="J102"/>
  <c i="7" r="BK118"/>
  <c i="8" r="BK167"/>
  <c r="J152"/>
  <c r="J172"/>
  <c i="2" r="BK165"/>
  <c r="BK98"/>
  <c i="3" r="J317"/>
  <c r="J244"/>
  <c r="J369"/>
  <c i="5" r="BK99"/>
  <c r="J259"/>
  <c r="BK235"/>
  <c r="J283"/>
  <c r="BK131"/>
  <c i="6" r="J97"/>
  <c r="BK258"/>
  <c i="7" r="BK173"/>
  <c r="BK99"/>
  <c r="BK145"/>
  <c i="8" r="BK149"/>
  <c r="BK107"/>
  <c i="2" r="J150"/>
  <c r="J97"/>
  <c i="3" r="BK133"/>
  <c r="J205"/>
  <c r="J313"/>
  <c r="BK103"/>
  <c i="5" r="BK224"/>
  <c r="J308"/>
  <c r="BK180"/>
  <c r="J102"/>
  <c i="6" r="BK102"/>
  <c r="J238"/>
  <c r="BK208"/>
  <c i="7" r="BK179"/>
  <c r="BK181"/>
  <c r="J157"/>
  <c i="8" r="J127"/>
  <c r="J210"/>
  <c r="BK204"/>
  <c i="2" r="J147"/>
  <c i="3" r="BK295"/>
  <c r="BK265"/>
  <c r="J135"/>
  <c r="BK173"/>
  <c i="5" r="BK118"/>
  <c r="BK105"/>
  <c r="BK140"/>
  <c r="J165"/>
  <c r="BK127"/>
  <c i="6" r="J151"/>
  <c r="J132"/>
  <c r="BK174"/>
  <c r="BK167"/>
  <c i="7" r="J172"/>
  <c r="BK146"/>
  <c i="8" r="BK209"/>
  <c r="BK109"/>
  <c r="J174"/>
  <c r="BK176"/>
  <c i="2" r="BK105"/>
  <c i="3" r="J365"/>
  <c r="BK259"/>
  <c r="BK360"/>
  <c r="BK313"/>
  <c r="J295"/>
  <c r="BK106"/>
  <c i="5" r="J130"/>
  <c r="BK193"/>
  <c r="J156"/>
  <c r="J166"/>
  <c i="6" r="J184"/>
  <c r="J120"/>
  <c r="J218"/>
  <c r="J248"/>
  <c r="BK175"/>
  <c r="J266"/>
  <c r="BK117"/>
  <c r="J108"/>
  <c i="7" r="BK106"/>
  <c r="J179"/>
  <c r="J89"/>
  <c i="8" r="J104"/>
  <c r="BK104"/>
  <c i="5" r="J134"/>
  <c r="BK136"/>
  <c r="J97"/>
  <c i="6" r="BK118"/>
  <c r="BK125"/>
  <c r="J172"/>
  <c r="BK232"/>
  <c i="7" r="BK174"/>
  <c r="J106"/>
  <c r="J174"/>
  <c r="J96"/>
  <c i="8" r="J181"/>
  <c r="J95"/>
  <c r="BK160"/>
  <c r="BK95"/>
  <c i="2" r="J134"/>
  <c i="3" r="J209"/>
  <c r="BK112"/>
  <c r="BK180"/>
  <c r="J315"/>
  <c r="BK289"/>
  <c r="BK227"/>
  <c r="J359"/>
  <c i="5" r="BK300"/>
  <c r="J100"/>
  <c r="J294"/>
  <c r="BK144"/>
  <c r="BK149"/>
  <c r="BK153"/>
  <c r="J109"/>
  <c i="6" r="BK129"/>
  <c r="BK206"/>
  <c r="J267"/>
  <c r="BK121"/>
  <c r="BK168"/>
  <c i="7" r="BK160"/>
  <c r="BK166"/>
  <c r="J176"/>
  <c r="J95"/>
  <c i="8" r="J122"/>
  <c r="J211"/>
  <c r="BK158"/>
  <c r="J124"/>
  <c i="2" r="J105"/>
  <c r="BK126"/>
  <c i="3" r="J168"/>
  <c r="BK298"/>
  <c r="J161"/>
  <c r="J125"/>
  <c r="J155"/>
  <c i="5" r="J276"/>
  <c r="BK146"/>
  <c r="BK207"/>
  <c r="BK268"/>
  <c r="J113"/>
  <c r="J277"/>
  <c r="J149"/>
  <c i="6" r="BK158"/>
  <c r="BK179"/>
  <c r="BK212"/>
  <c r="J161"/>
  <c r="J116"/>
  <c r="BK99"/>
  <c i="7" r="J111"/>
  <c r="BK104"/>
  <c r="BK122"/>
  <c i="8" r="J129"/>
  <c r="BK142"/>
  <c r="J91"/>
  <c r="BK162"/>
  <c r="J107"/>
  <c i="2" r="J168"/>
  <c i="3" r="J227"/>
  <c r="BK195"/>
  <c r="BK143"/>
  <c r="BK357"/>
  <c r="BK229"/>
  <c r="BK232"/>
  <c i="5" r="J229"/>
  <c r="J235"/>
  <c r="BK234"/>
  <c r="J273"/>
  <c r="BK245"/>
  <c r="J271"/>
  <c i="6" r="J159"/>
  <c r="BK264"/>
  <c r="J90"/>
  <c r="J178"/>
  <c r="J240"/>
  <c i="7" r="BK133"/>
  <c r="J171"/>
  <c r="J166"/>
  <c i="8" r="BK210"/>
  <c r="BK122"/>
  <c r="J145"/>
  <c r="BK129"/>
  <c i="2" r="J138"/>
  <c r="J171"/>
  <c i="3" r="J190"/>
  <c r="J291"/>
  <c r="J159"/>
  <c r="J222"/>
  <c r="J151"/>
  <c i="5" r="J171"/>
  <c r="J199"/>
  <c r="J238"/>
  <c r="BK160"/>
  <c r="BK143"/>
  <c r="BK166"/>
  <c i="6" r="J212"/>
  <c r="J193"/>
  <c r="BK209"/>
  <c i="7" r="J185"/>
  <c r="J126"/>
  <c r="J160"/>
  <c r="J93"/>
  <c i="8" r="J197"/>
  <c r="BK90"/>
  <c r="BK128"/>
  <c r="J190"/>
  <c i="2" r="J162"/>
  <c i="3" r="J203"/>
  <c r="BK345"/>
  <c r="BK291"/>
  <c r="BK118"/>
  <c r="J145"/>
  <c i="5" r="BK284"/>
  <c r="J137"/>
  <c r="BK229"/>
  <c r="BK129"/>
  <c r="BK252"/>
  <c r="J255"/>
  <c i="6" r="J175"/>
  <c r="BK184"/>
  <c r="J222"/>
  <c r="J167"/>
  <c r="BK162"/>
  <c r="J94"/>
  <c i="7" r="BK103"/>
  <c r="BK134"/>
  <c r="J101"/>
  <c i="8" r="J100"/>
  <c r="J166"/>
  <c r="J115"/>
  <c r="J193"/>
  <c i="2" r="J136"/>
  <c r="J98"/>
  <c i="3" r="BK203"/>
  <c r="BK352"/>
  <c r="J321"/>
  <c r="J236"/>
  <c r="BK236"/>
  <c i="5" r="J206"/>
  <c r="J212"/>
  <c r="BK278"/>
  <c r="BK171"/>
  <c r="J241"/>
  <c r="BK150"/>
  <c r="J94"/>
  <c i="6" r="J125"/>
  <c r="J149"/>
  <c r="BK191"/>
  <c r="J163"/>
  <c r="J192"/>
  <c i="7" r="BK147"/>
  <c r="BK167"/>
  <c r="BK190"/>
  <c r="J97"/>
  <c i="8" r="J117"/>
  <c r="J209"/>
  <c r="J110"/>
  <c r="J192"/>
  <c i="2" r="BK134"/>
  <c i="3" r="J210"/>
  <c r="J106"/>
  <c r="BK233"/>
  <c r="J150"/>
  <c r="J221"/>
  <c r="BK171"/>
  <c r="J123"/>
  <c r="BK125"/>
  <c i="5" r="BK267"/>
  <c r="BK97"/>
  <c r="J110"/>
  <c r="J292"/>
  <c r="BK265"/>
  <c r="J290"/>
  <c r="BK98"/>
  <c i="6" r="J111"/>
  <c r="J156"/>
  <c r="J190"/>
  <c r="J131"/>
  <c r="BK239"/>
  <c r="BK210"/>
  <c r="BK107"/>
  <c r="BK267"/>
  <c r="BK252"/>
  <c r="BK189"/>
  <c i="7" r="BK165"/>
  <c r="J114"/>
  <c r="J132"/>
  <c i="8" r="BK137"/>
  <c r="J88"/>
  <c r="J158"/>
  <c r="BK152"/>
  <c r="BK174"/>
  <c i="5" r="J223"/>
  <c r="BK172"/>
  <c i="6" r="J180"/>
  <c r="J126"/>
  <c r="J107"/>
  <c r="J220"/>
  <c r="J103"/>
  <c r="J114"/>
  <c i="7" r="J152"/>
  <c r="BK168"/>
  <c r="BK158"/>
  <c r="BK170"/>
  <c i="8" r="J90"/>
  <c r="J184"/>
  <c r="BK116"/>
  <c i="2" r="BK120"/>
  <c i="3" r="BK323"/>
  <c r="BK169"/>
  <c r="J250"/>
  <c r="BK147"/>
  <c r="BK365"/>
  <c r="BK339"/>
  <c r="BK165"/>
  <c i="4" r="J89"/>
  <c i="5" r="J193"/>
  <c r="J169"/>
  <c r="J233"/>
  <c r="BK271"/>
  <c r="J174"/>
  <c i="6" r="BK207"/>
  <c r="J249"/>
  <c r="J115"/>
  <c r="BK240"/>
  <c r="J237"/>
  <c i="7" r="J187"/>
  <c r="J184"/>
  <c r="BK161"/>
  <c r="J144"/>
  <c i="8" r="BK188"/>
  <c r="BK144"/>
  <c r="J198"/>
  <c r="J162"/>
  <c i="2" r="J143"/>
  <c r="BK171"/>
  <c i="3" r="BK141"/>
  <c r="J272"/>
  <c r="BK193"/>
  <c r="J127"/>
  <c r="BK114"/>
  <c i="5" r="J95"/>
  <c r="BK106"/>
  <c r="BK168"/>
  <c r="BK239"/>
  <c r="J217"/>
  <c r="BK250"/>
  <c r="J154"/>
  <c i="6" r="BK196"/>
  <c r="J268"/>
  <c r="BK114"/>
  <c r="BK236"/>
  <c r="BK105"/>
  <c r="BK195"/>
  <c i="7" r="J168"/>
  <c r="J127"/>
  <c r="BK169"/>
  <c r="J105"/>
  <c i="8" r="J105"/>
  <c r="BK151"/>
  <c r="J108"/>
  <c r="BK192"/>
  <c i="2" r="BK114"/>
  <c i="3" r="BK274"/>
  <c r="BK277"/>
  <c r="J241"/>
  <c r="BK187"/>
  <c r="J293"/>
  <c r="BK120"/>
  <c i="5" r="BK184"/>
  <c r="J183"/>
  <c r="J254"/>
  <c r="J147"/>
  <c r="BK115"/>
  <c r="BK130"/>
  <c i="6" r="BK225"/>
  <c r="J92"/>
  <c r="BK130"/>
  <c r="BK127"/>
  <c r="J144"/>
  <c r="J164"/>
  <c i="7" r="J119"/>
  <c r="BK105"/>
  <c r="J117"/>
  <c i="8" r="J98"/>
  <c r="BK131"/>
  <c r="BK172"/>
  <c r="J109"/>
  <c i="2" r="J130"/>
  <c i="3" r="BK253"/>
  <c r="BK101"/>
  <c r="J357"/>
  <c r="BK276"/>
  <c r="J112"/>
  <c i="5" r="J272"/>
  <c r="J288"/>
  <c r="J143"/>
  <c r="J151"/>
  <c r="J244"/>
  <c r="BK259"/>
  <c r="J142"/>
  <c i="6" r="J145"/>
  <c r="BK110"/>
  <c r="J98"/>
  <c i="7" r="BK163"/>
  <c r="J146"/>
  <c r="BK184"/>
  <c r="J92"/>
  <c i="8" r="BK99"/>
  <c r="BK179"/>
  <c r="J149"/>
  <c r="J134"/>
  <c i="2" r="BK130"/>
  <c r="BK141"/>
  <c i="3" r="J276"/>
  <c r="BK325"/>
  <c r="BK347"/>
  <c r="BK108"/>
  <c i="5" r="BK241"/>
  <c r="BK273"/>
  <c r="BK186"/>
  <c r="J236"/>
  <c r="J209"/>
  <c r="BK232"/>
  <c i="6" r="J157"/>
  <c r="J123"/>
  <c r="BK155"/>
  <c r="BK139"/>
  <c r="BK176"/>
  <c i="7" r="J169"/>
  <c r="BK128"/>
  <c r="BK141"/>
  <c i="8" r="BK201"/>
  <c r="BK130"/>
  <c r="J171"/>
  <c r="J128"/>
  <c r="BK91"/>
  <c i="2" r="J107"/>
  <c i="3" r="BK241"/>
  <c r="J147"/>
  <c r="BK304"/>
  <c r="BK243"/>
  <c r="J197"/>
  <c i="5" r="BK280"/>
  <c r="BK93"/>
  <c r="BK151"/>
  <c r="BK223"/>
  <c r="J284"/>
  <c r="BK119"/>
  <c r="BK292"/>
  <c i="6" r="BK254"/>
  <c r="J257"/>
  <c r="BK242"/>
  <c r="BK202"/>
  <c r="J217"/>
  <c i="7" r="J156"/>
  <c r="BK111"/>
  <c r="J177"/>
  <c i="8" r="J191"/>
  <c r="J167"/>
  <c r="BK150"/>
  <c r="BK125"/>
  <c i="2" r="BK143"/>
  <c r="J145"/>
  <c i="3" r="J153"/>
  <c r="J318"/>
  <c r="BK177"/>
  <c r="BK285"/>
  <c r="J232"/>
  <c r="J260"/>
  <c r="BK155"/>
  <c i="5" r="J286"/>
  <c r="J144"/>
  <c r="J203"/>
  <c r="BK286"/>
  <c r="J291"/>
  <c r="BK91"/>
  <c r="J93"/>
  <c i="6" r="BK171"/>
  <c r="BK204"/>
  <c r="J124"/>
  <c r="BK253"/>
  <c r="J227"/>
  <c r="BK185"/>
  <c r="BK95"/>
  <c r="BK200"/>
  <c r="J186"/>
  <c r="J177"/>
  <c i="7" r="BK151"/>
  <c r="BK93"/>
  <c r="BK109"/>
  <c i="8" r="BK187"/>
  <c r="J93"/>
  <c r="J85"/>
  <c r="J177"/>
  <c r="BK200"/>
  <c i="2" l="1" r="BK104"/>
  <c r="J104"/>
  <c r="J62"/>
  <c r="R104"/>
  <c r="BK140"/>
  <c r="J140"/>
  <c r="J64"/>
  <c i="3" r="T122"/>
  <c r="R183"/>
  <c r="BK192"/>
  <c r="J192"/>
  <c r="J67"/>
  <c r="BK262"/>
  <c r="J262"/>
  <c r="J69"/>
  <c r="BK284"/>
  <c r="J284"/>
  <c r="J71"/>
  <c r="P312"/>
  <c r="P351"/>
  <c r="BK362"/>
  <c r="J362"/>
  <c r="J77"/>
  <c i="5" r="BK211"/>
  <c r="J211"/>
  <c r="J61"/>
  <c r="T248"/>
  <c r="R281"/>
  <c r="T304"/>
  <c i="6" r="R91"/>
  <c r="T109"/>
  <c r="P154"/>
  <c r="BK214"/>
  <c r="J214"/>
  <c r="J65"/>
  <c r="R214"/>
  <c r="BK262"/>
  <c r="J262"/>
  <c r="J67"/>
  <c i="7" r="T91"/>
  <c r="BK108"/>
  <c r="J108"/>
  <c r="J63"/>
  <c r="BK113"/>
  <c r="J113"/>
  <c r="J64"/>
  <c r="T154"/>
  <c i="2" r="R94"/>
  <c r="P104"/>
  <c r="T140"/>
  <c i="3" r="T100"/>
  <c r="P160"/>
  <c r="T183"/>
  <c r="T192"/>
  <c r="T262"/>
  <c r="T284"/>
  <c r="R312"/>
  <c r="BK356"/>
  <c r="J356"/>
  <c r="J76"/>
  <c r="BK368"/>
  <c r="J368"/>
  <c r="J78"/>
  <c i="5" r="T230"/>
  <c r="T264"/>
  <c r="R295"/>
  <c i="6" r="R88"/>
  <c r="P119"/>
  <c r="BK221"/>
  <c r="J221"/>
  <c r="J66"/>
  <c r="T262"/>
  <c i="7" r="P91"/>
  <c r="R102"/>
  <c r="P113"/>
  <c r="P154"/>
  <c i="8" r="P84"/>
  <c r="T84"/>
  <c r="P87"/>
  <c i="2" r="BK113"/>
  <c r="J113"/>
  <c r="J63"/>
  <c r="P140"/>
  <c r="R156"/>
  <c r="R152"/>
  <c i="3" r="BK100"/>
  <c r="J100"/>
  <c r="J61"/>
  <c r="T160"/>
  <c r="T218"/>
  <c r="R262"/>
  <c r="R284"/>
  <c r="BK312"/>
  <c r="J312"/>
  <c r="J73"/>
  <c r="BK351"/>
  <c r="J351"/>
  <c r="J75"/>
  <c r="T356"/>
  <c r="P368"/>
  <c i="5" r="T211"/>
  <c r="R248"/>
  <c r="BK281"/>
  <c r="J281"/>
  <c r="J65"/>
  <c r="BK304"/>
  <c r="J304"/>
  <c r="J67"/>
  <c i="8" r="BK84"/>
  <c r="R84"/>
  <c r="T87"/>
  <c r="R106"/>
  <c i="2" r="P94"/>
  <c r="T113"/>
  <c i="3" r="P122"/>
  <c r="R218"/>
  <c r="P262"/>
  <c r="P284"/>
  <c r="T312"/>
  <c r="R351"/>
  <c r="R362"/>
  <c i="5" r="R230"/>
  <c r="R264"/>
  <c r="T295"/>
  <c i="6" r="BK88"/>
  <c r="J88"/>
  <c r="J60"/>
  <c r="T91"/>
  <c r="BK154"/>
  <c r="J154"/>
  <c r="J64"/>
  <c r="T221"/>
  <c i="7" r="BK91"/>
  <c r="J91"/>
  <c r="J61"/>
  <c r="T102"/>
  <c r="T113"/>
  <c r="BK154"/>
  <c r="J154"/>
  <c r="J66"/>
  <c i="8" r="BK111"/>
  <c r="J111"/>
  <c r="J63"/>
  <c i="2" r="T94"/>
  <c r="T104"/>
  <c r="R140"/>
  <c r="P156"/>
  <c r="P152"/>
  <c i="3" r="P100"/>
  <c r="P99"/>
  <c r="BK160"/>
  <c r="J160"/>
  <c r="J63"/>
  <c r="P218"/>
  <c r="T269"/>
  <c r="T297"/>
  <c r="T336"/>
  <c r="P362"/>
  <c i="5" r="P211"/>
  <c r="BK248"/>
  <c r="J248"/>
  <c r="J63"/>
  <c r="T281"/>
  <c r="R304"/>
  <c i="6" r="BK119"/>
  <c r="J119"/>
  <c r="J63"/>
  <c r="T154"/>
  <c r="T214"/>
  <c r="P262"/>
  <c i="8" r="BK87"/>
  <c r="J87"/>
  <c r="J61"/>
  <c r="R87"/>
  <c r="BK106"/>
  <c r="J106"/>
  <c r="J62"/>
  <c r="P106"/>
  <c r="T106"/>
  <c i="2" r="P113"/>
  <c r="BK156"/>
  <c r="J156"/>
  <c r="J68"/>
  <c i="3" r="R100"/>
  <c r="R160"/>
  <c r="BK183"/>
  <c r="J183"/>
  <c r="J66"/>
  <c r="P192"/>
  <c r="P269"/>
  <c r="R297"/>
  <c r="P336"/>
  <c r="P356"/>
  <c r="R368"/>
  <c i="5" r="BK230"/>
  <c r="J230"/>
  <c r="J62"/>
  <c r="BK264"/>
  <c r="J264"/>
  <c r="J64"/>
  <c r="BK295"/>
  <c r="J295"/>
  <c r="J66"/>
  <c i="6" r="P88"/>
  <c r="T88"/>
  <c r="BK109"/>
  <c r="J109"/>
  <c r="J62"/>
  <c r="T119"/>
  <c r="R221"/>
  <c i="7" r="R91"/>
  <c r="P108"/>
  <c r="R113"/>
  <c r="R154"/>
  <c i="8" r="P111"/>
  <c i="2" r="BK94"/>
  <c r="J94"/>
  <c r="J61"/>
  <c r="R113"/>
  <c r="T156"/>
  <c r="T152"/>
  <c i="3" r="R122"/>
  <c r="P183"/>
  <c r="R192"/>
  <c r="BK269"/>
  <c r="J269"/>
  <c r="J70"/>
  <c r="BK297"/>
  <c r="J297"/>
  <c r="J72"/>
  <c r="R336"/>
  <c r="R356"/>
  <c r="T368"/>
  <c i="5" r="P230"/>
  <c r="P264"/>
  <c r="P295"/>
  <c i="6" r="BK91"/>
  <c r="J91"/>
  <c r="J61"/>
  <c r="R109"/>
  <c r="R119"/>
  <c r="P221"/>
  <c i="7" r="P88"/>
  <c r="T88"/>
  <c r="P102"/>
  <c r="R108"/>
  <c r="P130"/>
  <c r="R130"/>
  <c i="8" r="R111"/>
  <c i="3" r="BK122"/>
  <c r="J122"/>
  <c r="J62"/>
  <c r="BK218"/>
  <c r="J218"/>
  <c r="J68"/>
  <c r="R269"/>
  <c r="P297"/>
  <c r="BK336"/>
  <c r="J336"/>
  <c r="J74"/>
  <c r="T351"/>
  <c r="T362"/>
  <c i="5" r="R211"/>
  <c r="R88"/>
  <c r="R87"/>
  <c r="P248"/>
  <c r="P281"/>
  <c r="P304"/>
  <c i="6" r="P91"/>
  <c r="P109"/>
  <c r="R154"/>
  <c r="P214"/>
  <c r="R262"/>
  <c i="7" r="BK88"/>
  <c r="J88"/>
  <c r="J60"/>
  <c r="R88"/>
  <c r="R87"/>
  <c r="BK102"/>
  <c r="J102"/>
  <c r="J62"/>
  <c r="T108"/>
  <c r="BK130"/>
  <c r="J130"/>
  <c r="J65"/>
  <c r="T130"/>
  <c i="8" r="T111"/>
  <c i="2" r="BK161"/>
  <c r="J161"/>
  <c r="J69"/>
  <c r="BK164"/>
  <c r="J164"/>
  <c r="J70"/>
  <c r="BK167"/>
  <c r="J167"/>
  <c r="J71"/>
  <c i="5" r="BK88"/>
  <c r="BK87"/>
  <c r="J87"/>
  <c i="2" r="BK153"/>
  <c r="J153"/>
  <c r="J67"/>
  <c r="BK170"/>
  <c r="J170"/>
  <c r="J72"/>
  <c i="4" r="BK85"/>
  <c r="J85"/>
  <c r="J61"/>
  <c r="BK91"/>
  <c r="J91"/>
  <c r="J63"/>
  <c i="7" r="BK189"/>
  <c r="J189"/>
  <c r="J67"/>
  <c i="2" r="BK149"/>
  <c r="J149"/>
  <c r="J65"/>
  <c i="4" r="BK88"/>
  <c r="J88"/>
  <c r="J62"/>
  <c i="3" r="BK179"/>
  <c r="J179"/>
  <c r="J64"/>
  <c i="8" r="F54"/>
  <c r="F80"/>
  <c r="BE99"/>
  <c r="BE115"/>
  <c r="BE116"/>
  <c r="BE117"/>
  <c r="BE120"/>
  <c r="BE134"/>
  <c r="BE137"/>
  <c r="BE138"/>
  <c r="BE139"/>
  <c r="BE148"/>
  <c r="BE153"/>
  <c r="BE154"/>
  <c r="BE159"/>
  <c r="BE160"/>
  <c r="BE167"/>
  <c r="BE169"/>
  <c r="BE179"/>
  <c r="BE181"/>
  <c r="BE183"/>
  <c r="BE205"/>
  <c r="BE206"/>
  <c r="BE210"/>
  <c r="E73"/>
  <c r="BE85"/>
  <c r="BE86"/>
  <c r="BE93"/>
  <c r="BE94"/>
  <c r="BE95"/>
  <c r="BE96"/>
  <c r="BE118"/>
  <c r="BE123"/>
  <c r="BE128"/>
  <c r="BE161"/>
  <c r="BE166"/>
  <c r="BE172"/>
  <c r="BE180"/>
  <c r="BE185"/>
  <c r="BE190"/>
  <c r="BE196"/>
  <c r="BE204"/>
  <c r="BE140"/>
  <c r="BE142"/>
  <c r="BE152"/>
  <c r="BE157"/>
  <c r="BE182"/>
  <c r="BE186"/>
  <c r="J77"/>
  <c r="BE102"/>
  <c r="BE105"/>
  <c r="BE112"/>
  <c r="BE119"/>
  <c r="BE122"/>
  <c r="BE127"/>
  <c r="BE141"/>
  <c r="BE162"/>
  <c r="BE165"/>
  <c r="BE178"/>
  <c r="BE191"/>
  <c r="BE199"/>
  <c r="J54"/>
  <c r="BE98"/>
  <c r="BE113"/>
  <c r="BE114"/>
  <c r="BE130"/>
  <c r="BE132"/>
  <c r="BE133"/>
  <c r="BE136"/>
  <c r="BE143"/>
  <c r="BE150"/>
  <c r="BE175"/>
  <c r="BE177"/>
  <c r="BE193"/>
  <c r="BE194"/>
  <c r="BE207"/>
  <c r="BE211"/>
  <c r="BE101"/>
  <c r="BE125"/>
  <c r="BE126"/>
  <c r="BE131"/>
  <c r="BE144"/>
  <c r="BE155"/>
  <c r="BE158"/>
  <c r="BE163"/>
  <c r="BE198"/>
  <c r="J55"/>
  <c r="BE97"/>
  <c r="BE104"/>
  <c r="BE107"/>
  <c r="BE108"/>
  <c r="BE109"/>
  <c r="BE121"/>
  <c r="BE124"/>
  <c r="BE129"/>
  <c r="BE135"/>
  <c r="BE146"/>
  <c r="BE151"/>
  <c r="BE156"/>
  <c r="BE168"/>
  <c r="BE174"/>
  <c r="BE189"/>
  <c r="BE195"/>
  <c r="BE201"/>
  <c r="BE202"/>
  <c r="BE203"/>
  <c r="BE208"/>
  <c r="BE209"/>
  <c r="BE88"/>
  <c r="BE89"/>
  <c r="BE90"/>
  <c r="BE91"/>
  <c r="BE92"/>
  <c r="BE100"/>
  <c r="BE103"/>
  <c r="BE110"/>
  <c r="BE145"/>
  <c r="BE147"/>
  <c r="BE149"/>
  <c r="BE164"/>
  <c r="BE170"/>
  <c r="BE171"/>
  <c r="BE173"/>
  <c r="BE176"/>
  <c r="BE184"/>
  <c r="BE187"/>
  <c r="BE188"/>
  <c r="BE192"/>
  <c r="BE197"/>
  <c r="BE200"/>
  <c i="7" r="J52"/>
  <c r="J55"/>
  <c r="F84"/>
  <c r="BE104"/>
  <c r="BE112"/>
  <c r="BE120"/>
  <c r="BE139"/>
  <c r="BE146"/>
  <c r="BE149"/>
  <c r="BE164"/>
  <c r="BE167"/>
  <c r="BE171"/>
  <c r="BE175"/>
  <c r="BE180"/>
  <c i="6" r="BK87"/>
  <c r="J87"/>
  <c i="7" r="E48"/>
  <c r="BE96"/>
  <c r="BE99"/>
  <c r="BE103"/>
  <c r="BE105"/>
  <c r="BE107"/>
  <c r="BE124"/>
  <c r="BE131"/>
  <c r="BE133"/>
  <c r="BE137"/>
  <c r="BE140"/>
  <c r="BE143"/>
  <c r="BE150"/>
  <c r="BE159"/>
  <c r="BE163"/>
  <c r="BE165"/>
  <c r="BE168"/>
  <c r="BE174"/>
  <c r="BE186"/>
  <c r="BE89"/>
  <c r="BE93"/>
  <c r="BE95"/>
  <c r="BE101"/>
  <c r="BE114"/>
  <c r="BE117"/>
  <c r="BE129"/>
  <c r="BE155"/>
  <c r="BE158"/>
  <c r="BE166"/>
  <c r="BE176"/>
  <c r="BE179"/>
  <c r="BE183"/>
  <c r="J54"/>
  <c r="BE92"/>
  <c r="BE100"/>
  <c r="BE111"/>
  <c r="BE119"/>
  <c r="BE123"/>
  <c r="BE136"/>
  <c r="BE141"/>
  <c r="BE145"/>
  <c r="BE151"/>
  <c r="BE161"/>
  <c r="BE182"/>
  <c r="BE185"/>
  <c r="F83"/>
  <c r="BE94"/>
  <c r="BE97"/>
  <c r="BE121"/>
  <c r="BE125"/>
  <c r="BE132"/>
  <c r="BE148"/>
  <c r="BE169"/>
  <c r="BE98"/>
  <c r="BE122"/>
  <c r="BE126"/>
  <c r="BE135"/>
  <c r="BE138"/>
  <c r="BE147"/>
  <c r="BE157"/>
  <c r="BE173"/>
  <c r="BE116"/>
  <c r="BE128"/>
  <c r="BE142"/>
  <c r="BE152"/>
  <c r="BE160"/>
  <c r="BE172"/>
  <c r="BE178"/>
  <c r="BE187"/>
  <c r="BE90"/>
  <c r="BE106"/>
  <c r="BE109"/>
  <c r="BE110"/>
  <c r="BE115"/>
  <c r="BE118"/>
  <c r="BE127"/>
  <c r="BE134"/>
  <c r="BE144"/>
  <c r="BE153"/>
  <c r="BE156"/>
  <c r="BE162"/>
  <c r="BE170"/>
  <c r="BE177"/>
  <c r="BE181"/>
  <c r="BE184"/>
  <c r="BE188"/>
  <c r="BE190"/>
  <c i="5" r="J59"/>
  <c r="J88"/>
  <c r="J60"/>
  <c i="6" r="J52"/>
  <c r="F55"/>
  <c r="J83"/>
  <c r="BE90"/>
  <c r="BE93"/>
  <c r="BE127"/>
  <c r="BE133"/>
  <c r="BE151"/>
  <c r="BE153"/>
  <c r="BE156"/>
  <c r="BE161"/>
  <c r="BE173"/>
  <c r="BE184"/>
  <c r="BE185"/>
  <c r="BE190"/>
  <c r="BE204"/>
  <c r="BE206"/>
  <c r="BE207"/>
  <c r="BE211"/>
  <c r="BE212"/>
  <c r="BE223"/>
  <c r="BE224"/>
  <c r="BE234"/>
  <c r="BE235"/>
  <c r="BE236"/>
  <c r="BE241"/>
  <c r="BE242"/>
  <c r="BE246"/>
  <c r="E48"/>
  <c r="BE105"/>
  <c r="BE125"/>
  <c r="BE131"/>
  <c r="BE140"/>
  <c r="BE144"/>
  <c r="BE146"/>
  <c r="BE174"/>
  <c r="BE175"/>
  <c r="BE179"/>
  <c r="BE180"/>
  <c r="BE181"/>
  <c r="BE187"/>
  <c r="BE188"/>
  <c r="BE218"/>
  <c r="BE219"/>
  <c r="BE248"/>
  <c r="BE249"/>
  <c r="BE259"/>
  <c r="BE260"/>
  <c r="BE264"/>
  <c r="BE268"/>
  <c r="BE98"/>
  <c r="BE111"/>
  <c r="BE129"/>
  <c r="BE148"/>
  <c r="BE150"/>
  <c r="BE171"/>
  <c r="BE182"/>
  <c r="BE189"/>
  <c r="BE216"/>
  <c r="BE225"/>
  <c r="BE232"/>
  <c r="BE247"/>
  <c r="BE257"/>
  <c r="F54"/>
  <c r="J84"/>
  <c r="BE92"/>
  <c r="BE100"/>
  <c r="BE102"/>
  <c r="BE117"/>
  <c r="BE120"/>
  <c r="BE122"/>
  <c r="BE134"/>
  <c r="BE138"/>
  <c r="BE149"/>
  <c r="BE159"/>
  <c r="BE166"/>
  <c r="BE170"/>
  <c r="BE176"/>
  <c r="BE177"/>
  <c r="BE183"/>
  <c r="BE186"/>
  <c r="BE191"/>
  <c r="BE194"/>
  <c r="BE196"/>
  <c r="BE199"/>
  <c r="BE201"/>
  <c r="BE210"/>
  <c r="BE215"/>
  <c r="BE229"/>
  <c r="BE230"/>
  <c r="BE231"/>
  <c r="BE237"/>
  <c r="BE239"/>
  <c r="BE243"/>
  <c r="BE94"/>
  <c r="BE96"/>
  <c r="BE99"/>
  <c r="BE101"/>
  <c r="BE104"/>
  <c r="BE106"/>
  <c r="BE113"/>
  <c r="BE115"/>
  <c r="BE137"/>
  <c r="BE145"/>
  <c r="BE152"/>
  <c r="BE167"/>
  <c r="BE205"/>
  <c r="BE208"/>
  <c r="BE226"/>
  <c r="BE227"/>
  <c r="BE238"/>
  <c r="BE251"/>
  <c r="BE252"/>
  <c r="BE255"/>
  <c r="BE265"/>
  <c r="BE266"/>
  <c r="BE267"/>
  <c r="BE89"/>
  <c r="BE97"/>
  <c r="BE116"/>
  <c r="BE118"/>
  <c r="BE126"/>
  <c r="BE128"/>
  <c r="BE135"/>
  <c r="BE142"/>
  <c r="BE157"/>
  <c r="BE178"/>
  <c r="BE195"/>
  <c r="BE197"/>
  <c r="BE198"/>
  <c r="BE200"/>
  <c r="BE202"/>
  <c r="BE203"/>
  <c r="BE220"/>
  <c r="BE244"/>
  <c r="BE250"/>
  <c r="BE253"/>
  <c r="BE254"/>
  <c r="BE256"/>
  <c r="BE269"/>
  <c r="BE107"/>
  <c r="BE123"/>
  <c r="BE139"/>
  <c r="BE141"/>
  <c r="BE143"/>
  <c r="BE147"/>
  <c r="BE158"/>
  <c r="BE162"/>
  <c r="BE165"/>
  <c r="BE169"/>
  <c r="BE172"/>
  <c r="BE192"/>
  <c r="BE240"/>
  <c r="BE245"/>
  <c r="BE95"/>
  <c r="BE103"/>
  <c r="BE108"/>
  <c r="BE110"/>
  <c r="BE112"/>
  <c r="BE114"/>
  <c r="BE121"/>
  <c r="BE124"/>
  <c r="BE130"/>
  <c r="BE132"/>
  <c r="BE136"/>
  <c r="BE155"/>
  <c r="BE160"/>
  <c r="BE163"/>
  <c r="BE164"/>
  <c r="BE168"/>
  <c r="BE193"/>
  <c r="BE209"/>
  <c r="BE213"/>
  <c r="BE217"/>
  <c r="BE222"/>
  <c r="BE228"/>
  <c r="BE233"/>
  <c r="BE258"/>
  <c r="BE261"/>
  <c r="BE263"/>
  <c i="5" r="F55"/>
  <c r="F83"/>
  <c r="BE92"/>
  <c r="BE97"/>
  <c r="BE105"/>
  <c r="BE106"/>
  <c r="BE107"/>
  <c r="BE119"/>
  <c r="BE127"/>
  <c r="BE128"/>
  <c r="BE130"/>
  <c i="4" r="BK84"/>
  <c r="BK83"/>
  <c r="J83"/>
  <c r="J59"/>
  <c i="5" r="J55"/>
  <c r="J83"/>
  <c r="BE89"/>
  <c r="BE103"/>
  <c r="BE110"/>
  <c r="BE121"/>
  <c r="BE122"/>
  <c r="BE139"/>
  <c r="BE140"/>
  <c r="BE148"/>
  <c r="BE159"/>
  <c r="BE160"/>
  <c r="BE172"/>
  <c r="BE179"/>
  <c r="BE180"/>
  <c r="BE225"/>
  <c r="BE226"/>
  <c r="BE240"/>
  <c r="BE247"/>
  <c r="BE251"/>
  <c r="BE256"/>
  <c r="BE261"/>
  <c r="BE270"/>
  <c r="BE276"/>
  <c r="BE285"/>
  <c r="BE306"/>
  <c r="BE308"/>
  <c r="BE95"/>
  <c r="BE102"/>
  <c r="BE113"/>
  <c r="BE115"/>
  <c r="BE125"/>
  <c r="BE129"/>
  <c r="BE134"/>
  <c r="BE146"/>
  <c r="BE152"/>
  <c r="BE154"/>
  <c r="BE156"/>
  <c r="BE163"/>
  <c r="BE165"/>
  <c r="BE168"/>
  <c r="BE171"/>
  <c r="BE177"/>
  <c r="BE186"/>
  <c r="BE192"/>
  <c r="BE193"/>
  <c r="BE196"/>
  <c r="BE200"/>
  <c r="BE202"/>
  <c r="BE207"/>
  <c r="BE215"/>
  <c r="BE219"/>
  <c r="BE224"/>
  <c r="BE227"/>
  <c r="BE229"/>
  <c r="BE232"/>
  <c r="BE257"/>
  <c r="BE259"/>
  <c r="BE263"/>
  <c r="BE272"/>
  <c r="BE275"/>
  <c r="BE284"/>
  <c r="BE286"/>
  <c r="E48"/>
  <c r="J81"/>
  <c r="BE94"/>
  <c r="BE118"/>
  <c r="BE136"/>
  <c r="BE151"/>
  <c r="BE155"/>
  <c r="BE189"/>
  <c r="BE214"/>
  <c r="BE233"/>
  <c r="BE234"/>
  <c r="BE238"/>
  <c r="BE243"/>
  <c r="BE255"/>
  <c r="BE266"/>
  <c r="BE267"/>
  <c r="BE289"/>
  <c r="BE290"/>
  <c r="BE294"/>
  <c r="BE305"/>
  <c r="BE309"/>
  <c r="BE143"/>
  <c r="BE150"/>
  <c r="BE153"/>
  <c r="BE162"/>
  <c r="BE166"/>
  <c r="BE169"/>
  <c r="BE174"/>
  <c r="BE176"/>
  <c r="BE184"/>
  <c r="BE187"/>
  <c r="BE190"/>
  <c r="BE195"/>
  <c r="BE197"/>
  <c r="BE199"/>
  <c r="BE206"/>
  <c r="BE212"/>
  <c r="BE220"/>
  <c r="BE228"/>
  <c r="BE231"/>
  <c r="BE244"/>
  <c r="BE249"/>
  <c r="BE252"/>
  <c r="BE258"/>
  <c r="BE262"/>
  <c r="BE265"/>
  <c r="BE268"/>
  <c r="BE269"/>
  <c r="BE273"/>
  <c r="BE277"/>
  <c r="BE279"/>
  <c r="BE280"/>
  <c r="BE296"/>
  <c r="BE300"/>
  <c r="BE302"/>
  <c r="BE91"/>
  <c r="BE93"/>
  <c r="BE99"/>
  <c r="BE100"/>
  <c r="BE109"/>
  <c r="BE124"/>
  <c r="BE131"/>
  <c r="BE137"/>
  <c r="BE142"/>
  <c r="BE144"/>
  <c r="BE147"/>
  <c r="BE149"/>
  <c r="BE157"/>
  <c r="BE213"/>
  <c r="BE216"/>
  <c r="BE217"/>
  <c r="BE221"/>
  <c r="BE223"/>
  <c r="BE236"/>
  <c r="BE237"/>
  <c r="BE241"/>
  <c r="BE242"/>
  <c r="BE250"/>
  <c r="BE253"/>
  <c r="BE254"/>
  <c r="BE260"/>
  <c r="BE278"/>
  <c r="BE282"/>
  <c r="BE98"/>
  <c r="BE112"/>
  <c r="BE116"/>
  <c r="BE133"/>
  <c r="BE182"/>
  <c r="BE183"/>
  <c r="BE203"/>
  <c r="BE205"/>
  <c r="BE209"/>
  <c r="BE218"/>
  <c r="BE222"/>
  <c r="BE235"/>
  <c r="BE239"/>
  <c r="BE245"/>
  <c r="BE246"/>
  <c r="BE271"/>
  <c r="BE274"/>
  <c r="BE283"/>
  <c r="BE287"/>
  <c r="BE288"/>
  <c r="BE291"/>
  <c r="BE292"/>
  <c r="BE293"/>
  <c r="BE298"/>
  <c i="3" r="BK99"/>
  <c i="4" r="F54"/>
  <c r="E73"/>
  <c r="J54"/>
  <c r="J77"/>
  <c r="BE89"/>
  <c r="F55"/>
  <c r="BE86"/>
  <c r="BE92"/>
  <c i="3" r="F55"/>
  <c r="F94"/>
  <c r="BE129"/>
  <c r="BE167"/>
  <c r="BE187"/>
  <c r="BE190"/>
  <c r="BE203"/>
  <c r="BE212"/>
  <c r="BE240"/>
  <c r="BE241"/>
  <c r="BE250"/>
  <c r="BE252"/>
  <c r="BE256"/>
  <c r="BE272"/>
  <c r="BE282"/>
  <c r="BE295"/>
  <c r="BE347"/>
  <c r="BE354"/>
  <c r="BE365"/>
  <c r="BE366"/>
  <c r="BE369"/>
  <c r="BE370"/>
  <c i="2" r="BK93"/>
  <c i="3" r="E48"/>
  <c r="BE152"/>
  <c r="BE177"/>
  <c r="BE186"/>
  <c r="BE201"/>
  <c r="BE205"/>
  <c r="BE214"/>
  <c r="BE249"/>
  <c r="BE253"/>
  <c r="BE258"/>
  <c r="BE289"/>
  <c r="BE304"/>
  <c r="BE307"/>
  <c r="BE317"/>
  <c r="BE318"/>
  <c r="BE320"/>
  <c r="BE334"/>
  <c r="BE341"/>
  <c r="BE343"/>
  <c i="2" r="BK152"/>
  <c r="J152"/>
  <c r="J66"/>
  <c i="3" r="J54"/>
  <c r="J92"/>
  <c r="BE104"/>
  <c r="BE108"/>
  <c r="BE169"/>
  <c r="BE173"/>
  <c r="BE175"/>
  <c r="BE197"/>
  <c r="BE210"/>
  <c r="BE229"/>
  <c r="BE244"/>
  <c r="BE270"/>
  <c r="BE291"/>
  <c r="BE310"/>
  <c r="BE326"/>
  <c r="BE164"/>
  <c r="BE199"/>
  <c r="BE222"/>
  <c r="BE255"/>
  <c r="BE259"/>
  <c r="BE276"/>
  <c r="BE277"/>
  <c r="BE279"/>
  <c r="BE287"/>
  <c r="BE309"/>
  <c r="BE315"/>
  <c r="BE333"/>
  <c r="BE345"/>
  <c r="BE360"/>
  <c r="BE106"/>
  <c r="BE127"/>
  <c r="BE150"/>
  <c r="BE171"/>
  <c r="BE184"/>
  <c r="BE195"/>
  <c r="BE227"/>
  <c r="BE232"/>
  <c r="BE233"/>
  <c r="BE235"/>
  <c r="BE236"/>
  <c r="BE238"/>
  <c r="BE246"/>
  <c r="BE281"/>
  <c r="BE293"/>
  <c r="BE321"/>
  <c r="BE325"/>
  <c r="BE329"/>
  <c r="BE363"/>
  <c r="BE101"/>
  <c r="BE110"/>
  <c r="BE112"/>
  <c r="BE116"/>
  <c r="BE118"/>
  <c r="BE131"/>
  <c r="BE133"/>
  <c r="BE137"/>
  <c r="BE139"/>
  <c r="BE141"/>
  <c r="BE143"/>
  <c r="BE145"/>
  <c r="BE148"/>
  <c r="BE151"/>
  <c r="BE153"/>
  <c r="BE155"/>
  <c r="BE158"/>
  <c r="BE159"/>
  <c r="BE193"/>
  <c r="BE207"/>
  <c r="BE209"/>
  <c r="BE216"/>
  <c r="BE247"/>
  <c r="BE265"/>
  <c r="BE274"/>
  <c r="BE300"/>
  <c r="BE306"/>
  <c r="BE323"/>
  <c r="BE328"/>
  <c r="BE349"/>
  <c r="BE359"/>
  <c r="BE120"/>
  <c r="BE123"/>
  <c r="BE135"/>
  <c r="BE163"/>
  <c r="BE165"/>
  <c r="BE168"/>
  <c r="BE189"/>
  <c r="BE219"/>
  <c r="BE221"/>
  <c r="BE224"/>
  <c r="BE243"/>
  <c r="BE260"/>
  <c r="BE263"/>
  <c r="BE267"/>
  <c r="BE285"/>
  <c r="BE337"/>
  <c r="BE339"/>
  <c r="BE357"/>
  <c r="BE103"/>
  <c r="BE114"/>
  <c r="BE125"/>
  <c r="BE147"/>
  <c r="BE156"/>
  <c r="BE161"/>
  <c r="BE180"/>
  <c r="BE225"/>
  <c r="BE228"/>
  <c r="BE230"/>
  <c r="BE239"/>
  <c r="BE298"/>
  <c r="BE302"/>
  <c r="BE313"/>
  <c r="BE331"/>
  <c r="BE352"/>
  <c i="2" r="E82"/>
  <c r="F89"/>
  <c r="BE103"/>
  <c r="BE107"/>
  <c r="BE145"/>
  <c r="BE154"/>
  <c r="BE157"/>
  <c r="BE165"/>
  <c r="BE168"/>
  <c r="BE171"/>
  <c r="F88"/>
  <c r="BE95"/>
  <c r="BE111"/>
  <c r="BE114"/>
  <c r="BE130"/>
  <c r="BE136"/>
  <c r="BE141"/>
  <c r="BE147"/>
  <c r="BE150"/>
  <c r="BE120"/>
  <c r="BE138"/>
  <c r="BE98"/>
  <c r="BE118"/>
  <c r="BE122"/>
  <c r="BE126"/>
  <c r="BE143"/>
  <c r="BE162"/>
  <c r="J52"/>
  <c r="BE124"/>
  <c r="J54"/>
  <c r="BE97"/>
  <c r="BE100"/>
  <c r="BE101"/>
  <c r="BE134"/>
  <c r="BE105"/>
  <c r="BE109"/>
  <c r="BE116"/>
  <c r="BE128"/>
  <c r="BE132"/>
  <c r="BE159"/>
  <c i="4" r="J34"/>
  <c i="1" r="AW57"/>
  <c i="5" r="J34"/>
  <c i="1" r="AW58"/>
  <c i="2" r="F36"/>
  <c i="1" r="BC55"/>
  <c i="5" r="F37"/>
  <c i="1" r="BD58"/>
  <c i="3" r="J34"/>
  <c i="1" r="AW56"/>
  <c i="7" r="J34"/>
  <c i="1" r="AW60"/>
  <c i="5" r="J30"/>
  <c i="3" r="F36"/>
  <c i="1" r="BC56"/>
  <c i="8" r="F36"/>
  <c i="1" r="BC61"/>
  <c i="8" r="J34"/>
  <c i="1" r="AW61"/>
  <c i="4" r="F35"/>
  <c i="1" r="BB57"/>
  <c i="3" r="F37"/>
  <c i="1" r="BD56"/>
  <c i="2" r="F37"/>
  <c i="1" r="BD55"/>
  <c i="3" r="F35"/>
  <c i="1" r="BB56"/>
  <c i="6" r="F35"/>
  <c i="1" r="BB59"/>
  <c i="5" r="F36"/>
  <c i="1" r="BC58"/>
  <c i="6" r="F37"/>
  <c i="1" r="BD59"/>
  <c i="2" r="J34"/>
  <c i="1" r="AW55"/>
  <c i="2" r="F35"/>
  <c i="1" r="BB55"/>
  <c i="4" r="F34"/>
  <c i="1" r="BA57"/>
  <c i="5" r="F35"/>
  <c i="1" r="BB58"/>
  <c i="6" r="J30"/>
  <c i="8" r="F34"/>
  <c i="1" r="BA61"/>
  <c i="3" r="F34"/>
  <c i="1" r="BA56"/>
  <c i="7" r="F37"/>
  <c i="1" r="BD60"/>
  <c i="4" r="F37"/>
  <c i="1" r="BD57"/>
  <c i="7" r="F34"/>
  <c i="1" r="BA60"/>
  <c i="6" r="J34"/>
  <c i="1" r="AW59"/>
  <c i="6" r="F34"/>
  <c i="1" r="BA59"/>
  <c i="4" r="F36"/>
  <c i="1" r="BC57"/>
  <c i="6" r="F36"/>
  <c i="1" r="BC59"/>
  <c i="8" r="F37"/>
  <c i="1" r="BD61"/>
  <c i="2" r="F34"/>
  <c i="1" r="BA55"/>
  <c i="8" r="F35"/>
  <c i="1" r="BB61"/>
  <c i="7" r="F36"/>
  <c i="1" r="BC60"/>
  <c i="7" r="F35"/>
  <c i="1" r="BB60"/>
  <c i="5" r="F34"/>
  <c i="1" r="BA58"/>
  <c i="5" l="1" r="T88"/>
  <c r="T87"/>
  <c r="P88"/>
  <c r="P87"/>
  <c i="1" r="AU58"/>
  <c i="3" r="P182"/>
  <c r="P98"/>
  <c i="1" r="AU56"/>
  <c i="8" r="P83"/>
  <c i="1" r="AU61"/>
  <c i="7" r="P87"/>
  <c i="1" r="AU60"/>
  <c i="2" r="T93"/>
  <c r="T92"/>
  <c i="3" r="R182"/>
  <c i="2" r="P93"/>
  <c r="P92"/>
  <c i="1" r="AU55"/>
  <c i="8" r="BK83"/>
  <c r="J83"/>
  <c i="3" r="T182"/>
  <c r="R99"/>
  <c r="R98"/>
  <c i="8" r="R83"/>
  <c i="6" r="P87"/>
  <c i="1" r="AU59"/>
  <c i="6" r="T87"/>
  <c i="8" r="T83"/>
  <c i="3" r="T99"/>
  <c r="T98"/>
  <c i="7" r="T87"/>
  <c i="6" r="R87"/>
  <c i="2" r="R93"/>
  <c r="R92"/>
  <c i="1" r="AG58"/>
  <c i="3" r="BK182"/>
  <c r="J182"/>
  <c r="J65"/>
  <c i="7" r="BK87"/>
  <c r="J87"/>
  <c i="8" r="J84"/>
  <c r="J60"/>
  <c i="1" r="AG59"/>
  <c i="6" r="J59"/>
  <c i="4" r="J84"/>
  <c r="J60"/>
  <c i="3" r="J99"/>
  <c r="J60"/>
  <c i="2" r="BK92"/>
  <c r="J92"/>
  <c r="J59"/>
  <c r="J93"/>
  <c r="J60"/>
  <c i="7" r="F33"/>
  <c i="1" r="AZ60"/>
  <c i="6" r="J33"/>
  <c i="1" r="AV59"/>
  <c r="AT59"/>
  <c r="AN59"/>
  <c i="2" r="F33"/>
  <c i="1" r="AZ55"/>
  <c r="BB54"/>
  <c r="W31"/>
  <c i="4" r="J33"/>
  <c i="1" r="AV57"/>
  <c r="AT57"/>
  <c i="5" r="J33"/>
  <c i="1" r="AV58"/>
  <c r="AT58"/>
  <c r="AN58"/>
  <c i="6" r="F33"/>
  <c i="1" r="AZ59"/>
  <c i="8" r="J33"/>
  <c i="1" r="AV61"/>
  <c r="AT61"/>
  <c i="7" r="J33"/>
  <c i="1" r="AV60"/>
  <c r="AT60"/>
  <c r="BC54"/>
  <c r="AY54"/>
  <c i="2" r="J33"/>
  <c i="1" r="AV55"/>
  <c r="AT55"/>
  <c r="BD54"/>
  <c r="W33"/>
  <c i="4" r="F33"/>
  <c i="1" r="AZ57"/>
  <c i="4" r="J30"/>
  <c i="1" r="AG57"/>
  <c i="5" r="F33"/>
  <c i="1" r="AZ58"/>
  <c i="8" r="F33"/>
  <c i="1" r="AZ61"/>
  <c r="BA54"/>
  <c r="W30"/>
  <c i="3" r="F33"/>
  <c i="1" r="AZ56"/>
  <c i="8" r="J30"/>
  <c i="1" r="AG61"/>
  <c i="7" r="J30"/>
  <c i="1" r="AG60"/>
  <c i="3" r="J33"/>
  <c i="1" r="AV56"/>
  <c r="AT56"/>
  <c i="7" l="1" r="J59"/>
  <c i="3" r="BK98"/>
  <c r="J98"/>
  <c r="J59"/>
  <c i="8" r="J59"/>
  <c r="J39"/>
  <c i="7" r="J39"/>
  <c i="6" r="J39"/>
  <c i="1" r="AN57"/>
  <c i="5" r="J39"/>
  <c i="4" r="J39"/>
  <c i="1" r="AN61"/>
  <c r="AN60"/>
  <c r="AW54"/>
  <c r="AK30"/>
  <c r="AZ54"/>
  <c r="AV54"/>
  <c r="AK29"/>
  <c i="2" r="J30"/>
  <c i="1" r="AG55"/>
  <c r="AX54"/>
  <c r="AU54"/>
  <c r="W32"/>
  <c i="2" l="1" r="J39"/>
  <c i="1" r="AN55"/>
  <c r="AT54"/>
  <c r="W29"/>
  <c i="3" r="J30"/>
  <c i="1" r="AG56"/>
  <c r="AN56"/>
  <c i="3" l="1" r="J39"/>
  <c i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<sst xmlns="http://schemas.openxmlformats.org/spreadsheetml/2006/main">
  <si>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</si>
  <si>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</si>
  <si>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</si>
  <si>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</si>
  <si>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</si>
  <si>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{c4d7958a-ad0d-473c-85c9-ed89b8dbfa1d}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</si>
  <si>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</si>
  <si>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</si>
  <si>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</si>
  <si>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</si>
  <si>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</si>
  <si>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</si>
  <si>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</si>
  <si>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</si>
  <si>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</si>
  <si>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2024-06-02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</si>
  <si>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</si>
  <si>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</si>
  <si>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DPMUnL - rekonstrukce objektu Tichá 128/2 a 129/4, Všebořice</t>
  </si>
  <si>
    <t>KSO:</t>
  </si>
  <si>
    <t>CC-CZ:</t>
  </si>
  <si>
    <t>Místo:</t>
  </si>
  <si>
    <t xml:space="preserve">Všebořice </t>
  </si>
  <si>
    <t>Datum:</t>
  </si>
  <si>
    <t>13. 6. 2024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</si>
  <si>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</si>
  <si>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</si>
  <si>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</si>
  <si>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</si>
  <si>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</si>
  <si>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</si>
  <si>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</si>
  <si>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</si>
  <si>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</si>
  <si>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STAVEBNÍ ROZPOČTY s.r.o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</si>
  <si>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</si>
  <si>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</si>
  <si>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</si>
  <si>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</si>
  <si>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</si>
  <si>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</si>
  <si>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</si>
  <si>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</si>
  <si>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</si>
  <si>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</si>
  <si>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</si>
  <si>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</si>
  <si>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</si>
  <si>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</si>
  <si>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</si>
  <si>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</si>
  <si>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</si>
  <si>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</si>
  <si>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</si>
  <si>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</si>
  <si>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</si>
  <si>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</si>
  <si>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</si>
  <si>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</si>
  <si>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</si>
  <si>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</si>
  <si>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</si>
  <si>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</si>
  <si>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</si>
  <si>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</si>
  <si>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</si>
  <si>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</si>
  <si>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</si>
  <si>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</si>
  <si>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</si>
  <si>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</si>
  <si>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</si>
  <si>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</si>
  <si>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</si>
  <si>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</si>
  <si>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</si>
  <si>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1. etapa</t>
  </si>
  <si>
    <t xml:space="preserve">Bourání </t>
  </si>
  <si>
    <t>STA</t>
  </si>
  <si>
    <t>1</t>
  </si>
  <si>
    <t>{16597998-b7b7-40c1-89a6-5ce4f310450b}</t>
  </si>
  <si>
    <t>2</t>
  </si>
  <si>
    <t>2. etapa</t>
  </si>
  <si>
    <t>Rekonstrukce</t>
  </si>
  <si>
    <t>{05f445c3-9772-4ac8-8144-a3984350d32d}</t>
  </si>
  <si>
    <t>3. etapa</t>
  </si>
  <si>
    <t>VRN</t>
  </si>
  <si>
    <t>{05e02f42-fc87-4a20-813e-759bacde71f5}</t>
  </si>
  <si>
    <t>D1.4</t>
  </si>
  <si>
    <t>Elektroinstalace</t>
  </si>
  <si>
    <t>{cc526a37-14ed-454f-93b8-19722711bf0e}</t>
  </si>
  <si>
    <t>D 1.4e</t>
  </si>
  <si>
    <t xml:space="preserve">Zařízení zdravotně technických instalací </t>
  </si>
  <si>
    <t>{764bffd1-1e3c-4261-b772-a4e3e8765e7e}</t>
  </si>
  <si>
    <t>D.1.4a</t>
  </si>
  <si>
    <t>Zařízení pro vytápění staveb</t>
  </si>
  <si>
    <t>{a9e7baa5-6815-4f8b-b1b2-e8ba75cf7703}</t>
  </si>
  <si>
    <t>D.1.4c</t>
  </si>
  <si>
    <t>Zařízení pro větrání staveb</t>
  </si>
  <si>
    <t>{ec920d81-8d70-4ae7-abe0-f7e1acb66400}</t>
  </si>
  <si>
    <t>KRYCÍ LIST SOUPISU PRACÍ</t>
  </si>
  <si>
    <t>Objekt:</t>
  </si>
  <si>
    <t xml:space="preserve">1. etapa - Bourání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</si>
  <si>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</si>
  <si>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</si>
  <si>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</si>
  <si>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</si>
  <si>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</si>
  <si>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</si>
  <si>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</si>
  <si>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</si>
  <si>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</si>
  <si>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</si>
  <si>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</si>
  <si>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764 - Konstrukce klempířské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</si>
  <si>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</si>
  <si>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</si>
  <si>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</si>
  <si>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</si>
  <si>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</si>
  <si>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</si>
  <si>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</si>
  <si>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</si>
  <si>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</si>
  <si>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</si>
  <si>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</si>
  <si>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</si>
  <si>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</si>
  <si>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</si>
  <si>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</si>
  <si>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</si>
  <si>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</si>
  <si>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</si>
  <si>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</si>
  <si>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</si>
  <si>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</si>
  <si>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</si>
  <si>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</si>
  <si>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22</t>
  </si>
  <si>
    <t>K</t>
  </si>
  <si>
    <t>317941121</t>
  </si>
  <si>
    <t>Osazování ocelových válcovaných nosníků na zdivu I nebo IE nebo U nebo UE nebo L do č. 12 nebo výšky do 120 mm</t>
  </si>
  <si>
    <t>t</t>
  </si>
  <si>
    <t>CS ÚRS 2024 01</t>
  </si>
  <si>
    <t>4</t>
  </si>
  <si>
    <t>-1605890354</t>
  </si>
  <si>
    <t>Online PSC</t>
  </si>
  <si>
    <t>https://podminky.urs.cz/item/CS_URS_2024_01/317941121</t>
  </si>
  <si>
    <t>23</t>
  </si>
  <si>
    <t>M</t>
  </si>
  <si>
    <t>13010744</t>
  </si>
  <si>
    <t>ocel profilová jakost S235JR (11 375) průřez IPE 120</t>
  </si>
  <si>
    <t>8</t>
  </si>
  <si>
    <t>1402371789</t>
  </si>
  <si>
    <t>24</t>
  </si>
  <si>
    <t>317941123</t>
  </si>
  <si>
    <t>Osazování ocelových válcovaných nosníků na zdivu I nebo IE nebo U nebo UE nebo L č. 14 až 22 nebo výšky do 220 mm</t>
  </si>
  <si>
    <t>480990519</t>
  </si>
  <si>
    <t>https://podminky.urs.cz/item/CS_URS_2024_01/317941123</t>
  </si>
  <si>
    <t>25</t>
  </si>
  <si>
    <t>13010746</t>
  </si>
  <si>
    <t>ocel profilová jakost S235JR (11 375) průřez IPE 140</t>
  </si>
  <si>
    <t>1911725311</t>
  </si>
  <si>
    <t>26</t>
  </si>
  <si>
    <t>317941125</t>
  </si>
  <si>
    <t>Osazování ocelových válcovaných nosníků na zdivu I nebo IE nebo U nebo UE nebo L č. 24 a výše nebo výšky přes 220 mm</t>
  </si>
  <si>
    <t>-606545941</t>
  </si>
  <si>
    <t>https://podminky.urs.cz/item/CS_URS_2024_01/317941125</t>
  </si>
  <si>
    <t>27</t>
  </si>
  <si>
    <t>13010760</t>
  </si>
  <si>
    <t>ocel profilová jakost S235JR (11 375) průřez IPE 300</t>
  </si>
  <si>
    <t>522976364</t>
  </si>
  <si>
    <t>Vodorovné konstrukce</t>
  </si>
  <si>
    <t>20</t>
  </si>
  <si>
    <t>411354311</t>
  </si>
  <si>
    <t>Podpěrná konstrukce stropů - desek, kleneb a skořepin výška podepření do 4 m tloušťka stropu přes 5 do 15 cm zřízení</t>
  </si>
  <si>
    <t>m2</t>
  </si>
  <si>
    <t>223001209</t>
  </si>
  <si>
    <t>https://podminky.urs.cz/item/CS_URS_2024_01/411354311</t>
  </si>
  <si>
    <t>411354312</t>
  </si>
  <si>
    <t>Podpěrná konstrukce stropů - desek, kleneb a skořepin výška podepření do 4 m tloušťka stropu přes 5 do 15 cm odstranění</t>
  </si>
  <si>
    <t>-833370004</t>
  </si>
  <si>
    <t>https://podminky.urs.cz/item/CS_URS_2024_01/411354312</t>
  </si>
  <si>
    <t>19</t>
  </si>
  <si>
    <t>413232211</t>
  </si>
  <si>
    <t>Zazdívka zhlaví stropních trámů nebo válcovaných nosníků pálenými cihlami válcovaných nosníků, výšky do 150 mm</t>
  </si>
  <si>
    <t>kus</t>
  </si>
  <si>
    <t>1077422336</t>
  </si>
  <si>
    <t>https://podminky.urs.cz/item/CS_URS_2024_01/413232211</t>
  </si>
  <si>
    <t>17</t>
  </si>
  <si>
    <t>413232231</t>
  </si>
  <si>
    <t>Zazdívka zhlaví stropních trámů nebo válcovaných nosníků pálenými cihlami válcovaných nosníků, výšky přes 300 mm</t>
  </si>
  <si>
    <t>-1197745272</t>
  </si>
  <si>
    <t>https://podminky.urs.cz/item/CS_URS_2024_01/413232231</t>
  </si>
  <si>
    <t>9</t>
  </si>
  <si>
    <t>Ostatní konstrukce a práce, bourání</t>
  </si>
  <si>
    <t>11</t>
  </si>
  <si>
    <t>962032111</t>
  </si>
  <si>
    <t>Bourání zdiva nadzákladového z cihel keramických děrovaných na maltu vápenocementovou, objemu do 1 m3</t>
  </si>
  <si>
    <t>m3</t>
  </si>
  <si>
    <t>374058542</t>
  </si>
  <si>
    <t>https://podminky.urs.cz/item/CS_URS_2024_01/962032111</t>
  </si>
  <si>
    <t>15</t>
  </si>
  <si>
    <t>962032112</t>
  </si>
  <si>
    <t>Bourání zdiva nadzákladového z cihel keramických děrovaných na maltu vápenocementovou, objemu přes 1 m3</t>
  </si>
  <si>
    <t>-824930544</t>
  </si>
  <si>
    <t>https://podminky.urs.cz/item/CS_URS_2024_01/962032112</t>
  </si>
  <si>
    <t>28</t>
  </si>
  <si>
    <t>965043441</t>
  </si>
  <si>
    <t>Bourání mazanin betonových s potěrem nebo teracem tl. do 150 mm, plochy přes 4 m2</t>
  </si>
  <si>
    <t>1110295997</t>
  </si>
  <si>
    <t>https://podminky.urs.cz/item/CS_URS_2024_01/965043441</t>
  </si>
  <si>
    <t>6</t>
  </si>
  <si>
    <t>968072455</t>
  </si>
  <si>
    <t>Vybourání kovových rámů oken s křídly, dveřních zárubní, vrat, stěn, ostění nebo obkladů dveřních zárubní, plochy do 2 m2</t>
  </si>
  <si>
    <t>-253023285</t>
  </si>
  <si>
    <t>https://podminky.urs.cz/item/CS_URS_2024_01/968072455</t>
  </si>
  <si>
    <t>968082015</t>
  </si>
  <si>
    <t>Vybourání plastových rámů oken s křídly, dveřních zárubní, vrat rámu oken s křídly, plochy do 1 m2</t>
  </si>
  <si>
    <t>140556045</t>
  </si>
  <si>
    <t>https://podminky.urs.cz/item/CS_URS_2024_01/968082015</t>
  </si>
  <si>
    <t>7</t>
  </si>
  <si>
    <t>968082016</t>
  </si>
  <si>
    <t>Vybourání plastových rámů oken s křídly, dveřních zárubní, vrat rámu oken s křídly, plochy přes 1 do 2 m2</t>
  </si>
  <si>
    <t>-460617411</t>
  </si>
  <si>
    <t>https://podminky.urs.cz/item/CS_URS_2024_01/968082016</t>
  </si>
  <si>
    <t>968082017</t>
  </si>
  <si>
    <t>Vybourání plastových rámů oken s křídly, dveřních zárubní, vrat rámu oken s křídly, plochy přes 2 do 4 m2</t>
  </si>
  <si>
    <t>-1381853789</t>
  </si>
  <si>
    <t>https://podminky.urs.cz/item/CS_URS_2024_01/968082017</t>
  </si>
  <si>
    <t>32</t>
  </si>
  <si>
    <t>971033241</t>
  </si>
  <si>
    <t>Vybourání otvorů ve zdivu základovém nebo nadzákladovém z cihel, tvárnic, příčkovek z cihel pálených na maltu vápennou nebo vápenocementovou plochy do 0,0225 m2, tl. do 300 mm</t>
  </si>
  <si>
    <t>-488997702</t>
  </si>
  <si>
    <t>https://podminky.urs.cz/item/CS_URS_2024_01/971033241</t>
  </si>
  <si>
    <t>14</t>
  </si>
  <si>
    <t>971033561</t>
  </si>
  <si>
    <t>Vybourání otvorů ve zdivu základovém nebo nadzákladovém z cihel, tvárnic, příčkovek z cihel pálených na maltu vápennou nebo vápenocementovou plochy do 1 m2, tl. do 600 mm</t>
  </si>
  <si>
    <t>352858237</t>
  </si>
  <si>
    <t>https://podminky.urs.cz/item/CS_URS_2024_01/971033561</t>
  </si>
  <si>
    <t>971033641</t>
  </si>
  <si>
    <t>Vybourání otvorů ve zdivu základovém nebo nadzákladovém z cihel, tvárnic, příčkovek z cihel pálených na maltu vápennou nebo vápenocementovou plochy do 4 m2, tl. do 300 mm</t>
  </si>
  <si>
    <t>-843729015</t>
  </si>
  <si>
    <t>https://podminky.urs.cz/item/CS_URS_2024_01/971033641</t>
  </si>
  <si>
    <t>13</t>
  </si>
  <si>
    <t>971033651</t>
  </si>
  <si>
    <t>Vybourání otvorů ve zdivu základovém nebo nadzákladovém z cihel, tvárnic, příčkovek z cihel pálených na maltu vápennou nebo vápenocementovou plochy do 4 m2, tl. do 600 mm</t>
  </si>
  <si>
    <t>-803087949</t>
  </si>
  <si>
    <t>https://podminky.urs.cz/item/CS_URS_2024_01/971033651</t>
  </si>
  <si>
    <t>29</t>
  </si>
  <si>
    <t>978013141</t>
  </si>
  <si>
    <t>Otlučení vápenných nebo vápenocementových omítek vnitřních ploch stěn s vyškrabáním spar, s očištěním zdiva, v rozsahu přes 10 do 30 %</t>
  </si>
  <si>
    <t>-2086344943</t>
  </si>
  <si>
    <t>https://podminky.urs.cz/item/CS_URS_2024_01/978013141</t>
  </si>
  <si>
    <t>981011413</t>
  </si>
  <si>
    <t>Demolice budov postupným rozebíráním z cihel, kamene, tvárnic na maltu cementovou nebo z betonu prostého s podílem konstrukcí přes 15 do 20 %</t>
  </si>
  <si>
    <t>-1607382754</t>
  </si>
  <si>
    <t>https://podminky.urs.cz/item/CS_URS_2024_01/981011413</t>
  </si>
  <si>
    <t>997</t>
  </si>
  <si>
    <t>Přesun sutě</t>
  </si>
  <si>
    <t>33</t>
  </si>
  <si>
    <t>997013113</t>
  </si>
  <si>
    <t>Vnitrostaveništní doprava suti a vybouraných hmot vodorovně do 50 m s naložením základní pro budovy a haly výšky přes 9 do 12 m</t>
  </si>
  <si>
    <t>902829861</t>
  </si>
  <si>
    <t>https://podminky.urs.cz/item/CS_URS_2024_01/997013113</t>
  </si>
  <si>
    <t>34</t>
  </si>
  <si>
    <t>997013501</t>
  </si>
  <si>
    <t>Odvoz suti a vybouraných hmot na skládku nebo meziskládku se složením, na vzdálenost do 1 km</t>
  </si>
  <si>
    <t>577636000</t>
  </si>
  <si>
    <t>https://podminky.urs.cz/item/CS_URS_2024_01/997013501</t>
  </si>
  <si>
    <t>35</t>
  </si>
  <si>
    <t>997013509</t>
  </si>
  <si>
    <t>Odvoz suti a vybouraných hmot na skládku nebo meziskládku se složením, na vzdálenost Příplatek k ceně za každý další započatý 1 km přes 1 km</t>
  </si>
  <si>
    <t>1619547535</t>
  </si>
  <si>
    <t>https://podminky.urs.cz/item/CS_URS_2024_01/997013509</t>
  </si>
  <si>
    <t>36</t>
  </si>
  <si>
    <t>997013631</t>
  </si>
  <si>
    <t>Poplatek za uložení stavebního odpadu na skládce (skládkovné) směsného stavebního a demoličního zatříděného do Katalogu odpadů pod kódem 17 09 04</t>
  </si>
  <si>
    <t>-1623962363</t>
  </si>
  <si>
    <t>https://podminky.urs.cz/item/CS_URS_2024_01/997013631</t>
  </si>
  <si>
    <t>998</t>
  </si>
  <si>
    <t>Přesun hmot</t>
  </si>
  <si>
    <t>38</t>
  </si>
  <si>
    <t>998011009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</si>
  <si>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</si>
  <si>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510545251</t>
  </si>
  <si>
    <t>https://podminky.urs.cz/item/CS_URS_2024_01/998011009</t>
  </si>
  <si>
    <t>PSV</t>
  </si>
  <si>
    <t>Práce a dodávky PSV</t>
  </si>
  <si>
    <t>764</t>
  </si>
  <si>
    <t>Konstrukce klempířské</t>
  </si>
  <si>
    <t>10</t>
  </si>
  <si>
    <t>764002851</t>
  </si>
  <si>
    <t>Demontáž klempířských konstrukcí oplechování parapetů do suti</t>
  </si>
  <si>
    <t>m</t>
  </si>
  <si>
    <t>16</t>
  </si>
  <si>
    <t>2141273973</t>
  </si>
  <si>
    <t>https://podminky.urs.cz/item/CS_URS_2024_01/764002851</t>
  </si>
  <si>
    <t>766</t>
  </si>
  <si>
    <t>Konstrukce truhlářské</t>
  </si>
  <si>
    <t>766691812</t>
  </si>
  <si>
    <t>Demontáž parapetních desek šířky přes 300 mm</t>
  </si>
  <si>
    <t>1090075963</t>
  </si>
  <si>
    <t>https://podminky.urs.cz/item/CS_URS_2024_01/766691812</t>
  </si>
  <si>
    <t>5</t>
  </si>
  <si>
    <t>766691914</t>
  </si>
  <si>
    <t>Ostatní práce vyvěšení nebo zavěšení křídel dřevěných dveřních, plochy do 2 m2</t>
  </si>
  <si>
    <t>605696239</t>
  </si>
  <si>
    <t>https://podminky.urs.cz/item/CS_URS_2024_01/766691914</t>
  </si>
  <si>
    <t>771</t>
  </si>
  <si>
    <t>Podlahy z dlaždic</t>
  </si>
  <si>
    <t>771571810</t>
  </si>
  <si>
    <t>Demontáž podlah z dlaždic keramických kladených do malty</t>
  </si>
  <si>
    <t>-1701651302</t>
  </si>
  <si>
    <t>https://podminky.urs.cz/item/CS_URS_2024_01/771571810</t>
  </si>
  <si>
    <t>776</t>
  </si>
  <si>
    <t>Podlahy povlakové</t>
  </si>
  <si>
    <t>776201812</t>
  </si>
  <si>
    <t>Demontáž povlakových podlahovin lepených ručně s podložkou</t>
  </si>
  <si>
    <t>-1928626800</t>
  </si>
  <si>
    <t>https://podminky.urs.cz/item/CS_URS_2024_01/776201812</t>
  </si>
  <si>
    <t>781</t>
  </si>
  <si>
    <t>Dokončovací práce - obklady</t>
  </si>
  <si>
    <t>30</t>
  </si>
  <si>
    <t>781471810</t>
  </si>
  <si>
    <t>Demontáž obkladů z dlaždic keramických kladených do malty</t>
  </si>
  <si>
    <t>-923205958</t>
  </si>
  <si>
    <t>https://podminky.urs.cz/item/CS_URS_2024_01/781471810</t>
  </si>
  <si>
    <t>784</t>
  </si>
  <si>
    <t>Dokončovací práce - malby a tapety</t>
  </si>
  <si>
    <t>31</t>
  </si>
  <si>
    <t>784121001</t>
  </si>
  <si>
    <t>Oškrabání malby v místnostech výšky do 3,80 m</t>
  </si>
  <si>
    <t>499594718</t>
  </si>
  <si>
    <t>https://podminky.urs.cz/item/CS_URS_2024_01/784121001</t>
  </si>
  <si>
    <t>2. etapa - Rekonstrukce</t>
  </si>
  <si>
    <t xml:space="preserve">    6 - Úpravy povrchů, podlahy a osazování výplní</t>
  </si>
  <si>
    <t xml:space="preserve">    711 - Izolace proti vodě, vlhkosti a plynům</t>
  </si>
  <si>
    <t xml:space="preserve">    763 - Konstrukce suché výstavby</t>
  </si>
  <si>
    <t xml:space="preserve">    767 - Konstrukce zámečnické</t>
  </si>
  <si>
    <t xml:space="preserve">    773 - Podlahy z litého teraca</t>
  </si>
  <si>
    <t xml:space="preserve">    783 - Dokončovací práce - nátěry</t>
  </si>
  <si>
    <t xml:space="preserve">    786 - Dokončovací práce - čalounické úpravy</t>
  </si>
  <si>
    <t xml:space="preserve">    787 - Dokončovací práce - zasklívání</t>
  </si>
  <si>
    <t>OST - Ostatní</t>
  </si>
  <si>
    <t>97</t>
  </si>
  <si>
    <t>310271035</t>
  </si>
  <si>
    <t>Zazdívka otvorů ve zdivu nadzákladovém pórobetonovými tvárnicemi plochy do 1 m2, tl. zdiva 300 mm, pevnost tvárnic přes P2 do P4</t>
  </si>
  <si>
    <t>493196291</t>
  </si>
  <si>
    <t>https://podminky.urs.cz/item/CS_URS_2024_01/310271035</t>
  </si>
  <si>
    <t>84</t>
  </si>
  <si>
    <t>31027104R01</t>
  </si>
  <si>
    <t>Zazdívka otvorů ve zdivu nadzákladovém pórobetonovými tvárnicemi plochy do 1 m2, tl. zdiva 450 mm, pevnost tvárnic přes P2 do P4</t>
  </si>
  <si>
    <t>-893534121</t>
  </si>
  <si>
    <t>83</t>
  </si>
  <si>
    <t>310271075</t>
  </si>
  <si>
    <t>Zazdívka otvorů ve zdivu nadzákladovém pórobetonovými tvárnicemi plochy přes 1 do 4 m2, tl. zdiva 300 mm, pevnost tvárnic přes P2 do P4</t>
  </si>
  <si>
    <t>2002928141</t>
  </si>
  <si>
    <t>https://podminky.urs.cz/item/CS_URS_2024_01/310271075</t>
  </si>
  <si>
    <t>85</t>
  </si>
  <si>
    <t>342272225</t>
  </si>
  <si>
    <t>Příčky z pórobetonových tvárnic hladkých na tenké maltové lože objemová hmotnost do 500 kg/m3, tloušťka příčky 100 mm</t>
  </si>
  <si>
    <t>654784514</t>
  </si>
  <si>
    <t>https://podminky.urs.cz/item/CS_URS_2024_01/342272225</t>
  </si>
  <si>
    <t>126</t>
  </si>
  <si>
    <t>342272235</t>
  </si>
  <si>
    <t>Příčky z pórobetonových tvárnic hladkých na tenké maltové lože objemová hmotnost do 500 kg/m3, tloušťka příčky 125 mm</t>
  </si>
  <si>
    <t>-1983398698</t>
  </si>
  <si>
    <t>https://podminky.urs.cz/item/CS_URS_2024_01/342272235</t>
  </si>
  <si>
    <t>91</t>
  </si>
  <si>
    <t>342291111</t>
  </si>
  <si>
    <t>Ukotvení příček polyuretanovou pěnou, tl. příčky do 100 mm</t>
  </si>
  <si>
    <t>1494786423</t>
  </si>
  <si>
    <t>https://podminky.urs.cz/item/CS_URS_2024_01/342291111</t>
  </si>
  <si>
    <t>127</t>
  </si>
  <si>
    <t>342291112</t>
  </si>
  <si>
    <t>Ukotvení příček polyuretanovou pěnou, tl. příčky přes 100 mm</t>
  </si>
  <si>
    <t>-1613710873</t>
  </si>
  <si>
    <t>https://podminky.urs.cz/item/CS_URS_2024_01/342291112</t>
  </si>
  <si>
    <t>92</t>
  </si>
  <si>
    <t>342291121</t>
  </si>
  <si>
    <t>Ukotvení příček plochými kotvami, do konstrukce cihelné</t>
  </si>
  <si>
    <t>1155751856</t>
  </si>
  <si>
    <t>https://podminky.urs.cz/item/CS_URS_2024_01/342291121</t>
  </si>
  <si>
    <t>56</t>
  </si>
  <si>
    <t>346244381</t>
  </si>
  <si>
    <t>Plentování ocelových válcovaných nosníků jednostranné cihlami na maltu, výška stojiny do 200 mm</t>
  </si>
  <si>
    <t>671861682</t>
  </si>
  <si>
    <t>https://podminky.urs.cz/item/CS_URS_2024_01/346244381</t>
  </si>
  <si>
    <t>57</t>
  </si>
  <si>
    <t>346244383</t>
  </si>
  <si>
    <t>Plentování ocelových válcovaných nosníků jednostranné cihlami na maltu, výška stojiny přes 300 do 400 mm</t>
  </si>
  <si>
    <t>146606338</t>
  </si>
  <si>
    <t>https://podminky.urs.cz/item/CS_URS_2024_01/346244383</t>
  </si>
  <si>
    <t>58</t>
  </si>
  <si>
    <t>346244384</t>
  </si>
  <si>
    <t>Plentování ocelových válcovaných nosníků jednostranné cihlami na maltu, výška stojiny přes 400 do 500 mm</t>
  </si>
  <si>
    <t>-789415710</t>
  </si>
  <si>
    <t>https://podminky.urs.cz/item/CS_URS_2024_01/346244384</t>
  </si>
  <si>
    <t>Úpravy povrchů, podlahy a osazování výplní</t>
  </si>
  <si>
    <t>96</t>
  </si>
  <si>
    <t>611315417</t>
  </si>
  <si>
    <t>Oprava vápenné omítky vnitřních ploch hladké, tloušťky do 20 mm, s celoplošným přeštukováním, tloušťky štuku do 3 mm, stropů, v rozsahu opravované plochy přes 10 do 30%</t>
  </si>
  <si>
    <t>-1303222021</t>
  </si>
  <si>
    <t>https://podminky.urs.cz/item/CS_URS_2024_01/611315417</t>
  </si>
  <si>
    <t>115</t>
  </si>
  <si>
    <t>611321135</t>
  </si>
  <si>
    <t>Vápenocementový štuk vnitřních ploch tloušťky do 3 mm schodišťových konstrukcí stropů, stěn, ramen nebo nosníků</t>
  </si>
  <si>
    <t>480274006</t>
  </si>
  <si>
    <t>https://podminky.urs.cz/item/CS_URS_2024_01/611321135</t>
  </si>
  <si>
    <t>105</t>
  </si>
  <si>
    <t>612142001</t>
  </si>
  <si>
    <t>Pletivo vnitřních ploch v ploše nebo pruzích, na plném podkladu sklovláknité vtlačené do tmelu včetně tmelu stěn</t>
  </si>
  <si>
    <t>1128660368</t>
  </si>
  <si>
    <t>https://podminky.urs.cz/item/CS_URS_2024_01/612142001</t>
  </si>
  <si>
    <t>103</t>
  </si>
  <si>
    <t>612321121</t>
  </si>
  <si>
    <t>Omítka vápenocementová vnitřních ploch nanášená ručně jednovrstvá, tloušťky do 10 mm hladká svislých konstrukcí stěn</t>
  </si>
  <si>
    <t>-693595622</t>
  </si>
  <si>
    <t>https://podminky.urs.cz/item/CS_URS_2024_01/612321121</t>
  </si>
  <si>
    <t>98</t>
  </si>
  <si>
    <t>612321141</t>
  </si>
  <si>
    <t>Omítka vápenocementová vnitřních ploch nanášená ručně dvouvrstvá, tloušťky jádrové omítky do 10 mm a tloušťky štuku do 3 mm štuková svislých konstrukcí stěn</t>
  </si>
  <si>
    <t>1751778494</t>
  </si>
  <si>
    <t>https://podminky.urs.cz/item/CS_URS_2024_01/612321141</t>
  </si>
  <si>
    <t>104</t>
  </si>
  <si>
    <t>612322141</t>
  </si>
  <si>
    <t>Omítka vápenocementová lehčená vnitřních ploch nanášená ručně dvouvrstvá, tloušťky jádrové omítky do 10 mm a tloušťky štuku do 3 mm štuková svislých konstrukcí stěn</t>
  </si>
  <si>
    <t>1518483287</t>
  </si>
  <si>
    <t>https://podminky.urs.cz/item/CS_URS_2024_01/612322141</t>
  </si>
  <si>
    <t>114</t>
  </si>
  <si>
    <t>612325302</t>
  </si>
  <si>
    <t>Vápenocementová omítka ostění nebo nadpraží štuková</t>
  </si>
  <si>
    <t>-180944309</t>
  </si>
  <si>
    <t>https://podminky.urs.cz/item/CS_URS_2024_01/612325302</t>
  </si>
  <si>
    <t>75</t>
  </si>
  <si>
    <t>619995001</t>
  </si>
  <si>
    <t>Začištění omítek (s dodáním hmot) kolem oken, dveří, podlah, obkladů apod.</t>
  </si>
  <si>
    <t>9330240</t>
  </si>
  <si>
    <t>https://podminky.urs.cz/item/CS_URS_2024_01/619995001</t>
  </si>
  <si>
    <t>78</t>
  </si>
  <si>
    <t>631311115</t>
  </si>
  <si>
    <t>Mazanina z betonu prostého bez zvýšených nároků na prostředí tl. přes 50 do 80 mm tř. C 20/25</t>
  </si>
  <si>
    <t>-1718999536</t>
  </si>
  <si>
    <t>https://podminky.urs.cz/item/CS_URS_2024_01/631311115</t>
  </si>
  <si>
    <t>79</t>
  </si>
  <si>
    <t>631319203</t>
  </si>
  <si>
    <t>Příplatek k cenám betonových mazanin za vyztužení ocelovými vlákny (drátkobeton) objemové vyztužení 25 kg/m3</t>
  </si>
  <si>
    <t>106937578</t>
  </si>
  <si>
    <t>https://podminky.urs.cz/item/CS_URS_2024_01/631319203</t>
  </si>
  <si>
    <t>80</t>
  </si>
  <si>
    <t>632450123</t>
  </si>
  <si>
    <t>Potěr cementový vyrovnávací ze suchých směsí v pásu o průměrné (střední) tl. přes 30 do 40 mm</t>
  </si>
  <si>
    <t>819395796</t>
  </si>
  <si>
    <t>https://podminky.urs.cz/item/CS_URS_2024_01/632450123</t>
  </si>
  <si>
    <t>77</t>
  </si>
  <si>
    <t>632481213</t>
  </si>
  <si>
    <t>Separační vrstva k oddělení podlahových vrstev z polyetylénové fólie</t>
  </si>
  <si>
    <t>-535968684</t>
  </si>
  <si>
    <t>https://podminky.urs.cz/item/CS_URS_2024_01/632481213</t>
  </si>
  <si>
    <t>76</t>
  </si>
  <si>
    <t>6351114R01</t>
  </si>
  <si>
    <t xml:space="preserve">Urovnání škvárového násypu </t>
  </si>
  <si>
    <t>1297052525</t>
  </si>
  <si>
    <t>642942611</t>
  </si>
  <si>
    <t>Osazování zárubní nebo rámů kovových dveřních lisovaných nebo z úhelníků bez dveřních křídel na montážní pěnu, plochy otvoru do 2,5 m2</t>
  </si>
  <si>
    <t>1150952948</t>
  </si>
  <si>
    <t>https://podminky.urs.cz/item/CS_URS_2024_01/642942611</t>
  </si>
  <si>
    <t>55331481</t>
  </si>
  <si>
    <t>zárubeň jednokřídlá ocelová pro zdění tl stěny 75-100mm rozměru 700/1970, 2100mm</t>
  </si>
  <si>
    <t>815878421</t>
  </si>
  <si>
    <t>55331482</t>
  </si>
  <si>
    <t>zárubeň jednokřídlá ocelová pro zdění tl stěny 75-100mm rozměru 800/1970, 2100mm</t>
  </si>
  <si>
    <t>1402747971</t>
  </si>
  <si>
    <t>55331483</t>
  </si>
  <si>
    <t>zárubeň jednokřídlá ocelová pro zdění tl stěny 75-100mm rozměru 900/1970, 2100mm</t>
  </si>
  <si>
    <t>1924060082</t>
  </si>
  <si>
    <t>642944121</t>
  </si>
  <si>
    <t>Osazení ocelových dveřních zárubní lisovaných nebo z úhelníků dodatečně s vybetonováním prahu, plochy do 2,5 m2</t>
  </si>
  <si>
    <t>-1772753408</t>
  </si>
  <si>
    <t>https://podminky.urs.cz/item/CS_URS_2024_01/642944121</t>
  </si>
  <si>
    <t>55331437</t>
  </si>
  <si>
    <t>zárubeň jednokřídlá ocelová pro dodatečnou montáž tl stěny 110-150mm rozměru 800/1970, 2100mm</t>
  </si>
  <si>
    <t>696311194</t>
  </si>
  <si>
    <t>642945111</t>
  </si>
  <si>
    <t>Osazování ocelových zárubní protipožárních nebo protiplynových dveří do vynechaného otvoru, s obetonováním, dveří jednokřídlových do 2,5 m2</t>
  </si>
  <si>
    <t>-971327654</t>
  </si>
  <si>
    <t>https://podminky.urs.cz/item/CS_URS_2024_01/642945111</t>
  </si>
  <si>
    <t>55331557</t>
  </si>
  <si>
    <t>zárubeň jednokřídlá ocelová pro zdění s protipožární úpravou tl stěny 75-100mm rozměru 800/1970, 2100mm</t>
  </si>
  <si>
    <t>1400627459</t>
  </si>
  <si>
    <t>18</t>
  </si>
  <si>
    <t>55331562</t>
  </si>
  <si>
    <t>zárubeň jednokřídlá ocelová pro zdění s protipožární úpravou tl stěny 110-150mm rozměru 800/1970, 2100mm</t>
  </si>
  <si>
    <t>-1283472640</t>
  </si>
  <si>
    <t>159</t>
  </si>
  <si>
    <t>949101111</t>
  </si>
  <si>
    <t>Lešení pomocné pracovní pro objekty pozemních staveb pro zatížení do 150 kg/m2, o výšce lešeňové podlahy do 1,9 m</t>
  </si>
  <si>
    <t>-1824716778</t>
  </si>
  <si>
    <t>https://podminky.urs.cz/item/CS_URS_2024_01/949101111</t>
  </si>
  <si>
    <t>167</t>
  </si>
  <si>
    <t>95394321R01</t>
  </si>
  <si>
    <t>Osazování hasicí přístroj</t>
  </si>
  <si>
    <t>-2036868734</t>
  </si>
  <si>
    <t>169</t>
  </si>
  <si>
    <t>44932410</t>
  </si>
  <si>
    <t>přístroj hasicí ruční pěnový PP 6 LE</t>
  </si>
  <si>
    <t>1128776980</t>
  </si>
  <si>
    <t>39</t>
  </si>
  <si>
    <t>953993321</t>
  </si>
  <si>
    <t>Osazení bezpečnostní, orientační nebo informační tabulky plastové nebo smaltované přilepením</t>
  </si>
  <si>
    <t>-401608836</t>
  </si>
  <si>
    <t>https://podminky.urs.cz/item/CS_URS_2024_01/953993321</t>
  </si>
  <si>
    <t>40</t>
  </si>
  <si>
    <t>735345R01</t>
  </si>
  <si>
    <t xml:space="preserve">označní místnosti - tabulka na dveřní křídlo </t>
  </si>
  <si>
    <t>1305967956</t>
  </si>
  <si>
    <t>170</t>
  </si>
  <si>
    <t>735345R02</t>
  </si>
  <si>
    <t>označní taulky PBŘ</t>
  </si>
  <si>
    <t>4631340</t>
  </si>
  <si>
    <t>162</t>
  </si>
  <si>
    <t>985131111</t>
  </si>
  <si>
    <t>Očištění ploch stěn, rubu kleneb a podlah tlakovou vodou</t>
  </si>
  <si>
    <t>796882672</t>
  </si>
  <si>
    <t>https://podminky.urs.cz/item/CS_URS_2024_01/985131111</t>
  </si>
  <si>
    <t>163</t>
  </si>
  <si>
    <t>985311111</t>
  </si>
  <si>
    <t>Reprofilace betonu sanačními maltami na cementové bázi ručně stěn, tloušťky do 10 mm</t>
  </si>
  <si>
    <t>-902303109</t>
  </si>
  <si>
    <t>https://podminky.urs.cz/item/CS_URS_2024_01/985311111</t>
  </si>
  <si>
    <t>164</t>
  </si>
  <si>
    <t>985311312</t>
  </si>
  <si>
    <t>Reprofilace betonu sanačními maltami na cementové bázi ručně rubu kleneb a podlah, tloušťky přes 10 do 20 mm</t>
  </si>
  <si>
    <t>-1862069472</t>
  </si>
  <si>
    <t>https://podminky.urs.cz/item/CS_URS_2024_01/985311312</t>
  </si>
  <si>
    <t>165</t>
  </si>
  <si>
    <t>985312111</t>
  </si>
  <si>
    <t>Stěrka k vyrovnání ploch reprofilovaného betonu stěn, tloušťky do 2 mm</t>
  </si>
  <si>
    <t>269724005</t>
  </si>
  <si>
    <t>https://podminky.urs.cz/item/CS_URS_2024_01/985312111</t>
  </si>
  <si>
    <t>166</t>
  </si>
  <si>
    <t>985312131</t>
  </si>
  <si>
    <t>Stěrka k vyrovnání ploch reprofilovaného betonu rubu kleneb a podlah, tloušťky do 2 mm</t>
  </si>
  <si>
    <t>-1758042104</t>
  </si>
  <si>
    <t>https://podminky.urs.cz/item/CS_URS_2024_01/985312131</t>
  </si>
  <si>
    <t>155</t>
  </si>
  <si>
    <t>1341974711</t>
  </si>
  <si>
    <t>711</t>
  </si>
  <si>
    <t>Izolace proti vodě, vlhkosti a plynům</t>
  </si>
  <si>
    <t>86</t>
  </si>
  <si>
    <t>711111001</t>
  </si>
  <si>
    <t>Provedení izolace proti zemní vlhkosti natěradly a tmely za studena na ploše vodorovné V nátěrem penetračním</t>
  </si>
  <si>
    <t>-2143651964</t>
  </si>
  <si>
    <t>https://podminky.urs.cz/item/CS_URS_2024_01/711111001</t>
  </si>
  <si>
    <t>87</t>
  </si>
  <si>
    <t>11163150</t>
  </si>
  <si>
    <t>lak penetrační asfaltový</t>
  </si>
  <si>
    <t>2064234068</t>
  </si>
  <si>
    <t>88</t>
  </si>
  <si>
    <t>711141559</t>
  </si>
  <si>
    <t>Provedení izolace proti zemní vlhkosti pásy přitavením NAIP na ploše vodorovné V</t>
  </si>
  <si>
    <t>2074040913</t>
  </si>
  <si>
    <t>https://podminky.urs.cz/item/CS_URS_2024_01/711141559</t>
  </si>
  <si>
    <t>90</t>
  </si>
  <si>
    <t>62832134</t>
  </si>
  <si>
    <t>pás asfaltový natavitelný oxidovaný s vložkou ze skleněné rohože typu V60 s jemnozrnným minerálním posypem tl 4,0mm</t>
  </si>
  <si>
    <t>-666742213</t>
  </si>
  <si>
    <t>154</t>
  </si>
  <si>
    <t>998711212</t>
  </si>
  <si>
    <t>Přesun hmot pro izolace proti vodě, vlhkosti a plynům stanovený procentní sazbou (%) z ceny vodorovná dopravní vzdálenost do 50 m s omezením mechanizace v objektech výšky přes 6 do 12 m</t>
  </si>
  <si>
    <t>%</t>
  </si>
  <si>
    <t>1078923415</t>
  </si>
  <si>
    <t>https://podminky.urs.cz/item/CS_URS_2024_01/998711212</t>
  </si>
  <si>
    <t>763</t>
  </si>
  <si>
    <t>Konstrukce suché výstavby</t>
  </si>
  <si>
    <t>94</t>
  </si>
  <si>
    <t>763113341</t>
  </si>
  <si>
    <t>Příčka instalační ze sádrokartonových desek s nosnou konstrukcí ze zdvojených ocelových profilů UW, CW s mezerou, CW profily navzájem spojeny páskem sádry dvojitě opláštěná deskami impregnovanými H2 tl. 2 x 12,5 mm s izolací, EI 60, Rw do 54 dB, příčka tl. 155 - 650 mm, profil 50</t>
  </si>
  <si>
    <t>-2010359848</t>
  </si>
  <si>
    <t>https://podminky.urs.cz/item/CS_URS_2024_01/763113341</t>
  </si>
  <si>
    <t>122</t>
  </si>
  <si>
    <t>763122401</t>
  </si>
  <si>
    <t>Stěna šachtová ze sádrokartonových desek s nosnou konstrukcí z ocelových profilů CW, UW jednoduše opláštěná deskou protipožární DF tl. 12,5 mm bez izolace, EI 15, stěna tl. 62,5 mm, profil 50</t>
  </si>
  <si>
    <t>-130319147</t>
  </si>
  <si>
    <t>https://podminky.urs.cz/item/CS_URS_2024_01/763122401</t>
  </si>
  <si>
    <t>119</t>
  </si>
  <si>
    <t>763131411</t>
  </si>
  <si>
    <t>Podhled ze sádrokartonových desek dvouvrstvá zavěšená spodní konstrukce z ocelových profilů CD, UD jednoduše opláštěná deskou standardní A, tl. 12,5 mm, bez izolace</t>
  </si>
  <si>
    <t>-1113789236</t>
  </si>
  <si>
    <t>https://podminky.urs.cz/item/CS_URS_2024_01/763131411</t>
  </si>
  <si>
    <t>118</t>
  </si>
  <si>
    <t>763131451</t>
  </si>
  <si>
    <t>Podhled ze sádrokartonových desek dvouvrstvá zavěšená spodní konstrukce z ocelových profilů CD, UD jednoduše opláštěná deskou impregnovanou H2, tl. 12,5 mm, bez izolace</t>
  </si>
  <si>
    <t>-1265041878</t>
  </si>
  <si>
    <t>https://podminky.urs.cz/item/CS_URS_2024_01/763131451</t>
  </si>
  <si>
    <t>124</t>
  </si>
  <si>
    <t>763131712</t>
  </si>
  <si>
    <t>Podhled ze sádrokartonových desek ostatní práce a konstrukce na podhledech ze sádrokartonových desek napojení na jiný druh podhledu</t>
  </si>
  <si>
    <t>1185702844</t>
  </si>
  <si>
    <t>https://podminky.urs.cz/item/CS_URS_2024_01/763131712</t>
  </si>
  <si>
    <t>121</t>
  </si>
  <si>
    <t>763131714</t>
  </si>
  <si>
    <t>Podhled ze sádrokartonových desek ostatní práce a konstrukce na podhledech ze sádrokartonových desek základní penetrační nátěr</t>
  </si>
  <si>
    <t>-1755674505</t>
  </si>
  <si>
    <t>https://podminky.urs.cz/item/CS_URS_2024_01/763131714</t>
  </si>
  <si>
    <t>120</t>
  </si>
  <si>
    <t>763131772</t>
  </si>
  <si>
    <t>Podhled ze sádrokartonových desek Příplatek k cenám za rovinnost kvality celoplošné tmelení kvality Q4</t>
  </si>
  <si>
    <t>-939814085</t>
  </si>
  <si>
    <t>https://podminky.urs.cz/item/CS_URS_2024_01/763131772</t>
  </si>
  <si>
    <t>116</t>
  </si>
  <si>
    <t>763135102</t>
  </si>
  <si>
    <t>Montáž sádrokartonového podhledu kazetového demontovatelného, velikosti kazet 600x600 mm včetně zavěšené nosné konstrukce polozapuštěné</t>
  </si>
  <si>
    <t>586961645</t>
  </si>
  <si>
    <t>https://podminky.urs.cz/item/CS_URS_2024_01/763135102</t>
  </si>
  <si>
    <t>117</t>
  </si>
  <si>
    <t>59030575</t>
  </si>
  <si>
    <t>podhled kazetový děrovaný kruh 6,5mm, polozapuštěný rastr tl 10mm 600x600mm</t>
  </si>
  <si>
    <t>652576312</t>
  </si>
  <si>
    <t>125</t>
  </si>
  <si>
    <t>763164551</t>
  </si>
  <si>
    <t>Obklad konstrukcí sádrokartonovými deskami včetně ochranných úhelníků ve tvaru L rozvinuté šíře přes 0,8 m, opláštěný deskou standardní A, tl. 12,5 mm</t>
  </si>
  <si>
    <t>649371049</t>
  </si>
  <si>
    <t>https://podminky.urs.cz/item/CS_URS_2024_01/763164551</t>
  </si>
  <si>
    <t>59</t>
  </si>
  <si>
    <t>763411115</t>
  </si>
  <si>
    <t>Sanitární příčky vhodné do mokrého prostředí dělící z kompaktních desek tl. 10 mm</t>
  </si>
  <si>
    <t>-763339943</t>
  </si>
  <si>
    <t>https://podminky.urs.cz/item/CS_URS_2024_01/763411115</t>
  </si>
  <si>
    <t>60</t>
  </si>
  <si>
    <t>763411215</t>
  </si>
  <si>
    <t>Sanitární příčky vhodné do mokrého prostředí dělící přepážky k pisoárům z kompaktních desek tl. 10 mm</t>
  </si>
  <si>
    <t>1877491342</t>
  </si>
  <si>
    <t>https://podminky.urs.cz/item/CS_URS_2024_01/763411215</t>
  </si>
  <si>
    <t>153</t>
  </si>
  <si>
    <t>998763412</t>
  </si>
  <si>
    <t>Přesun hmot pro konstrukce montované z desek sádrokartonových, sádrovláknitých, cementovláknitých nebo cementových stanovený procentní sazbou (%) z ceny vodorovná dopravní vzdálenost do 50 m s omezením mechanizace v objektech výšky přes 6 do 12 m</t>
  </si>
  <si>
    <t>-848182646</t>
  </si>
  <si>
    <t>https://podminky.urs.cz/item/CS_URS_2024_01/998763412</t>
  </si>
  <si>
    <t>766622131</t>
  </si>
  <si>
    <t>Montáž oken plastových včetně montáže rámu plochy přes 1 m2 otevíravých do zdiva, výšky do 1,5 m</t>
  </si>
  <si>
    <t>-160360269</t>
  </si>
  <si>
    <t>https://podminky.urs.cz/item/CS_URS_2024_01/766622131</t>
  </si>
  <si>
    <t>61140052</t>
  </si>
  <si>
    <t>okno plastové otevíravé/sklopné trojsklo přes plochu 1m2 do v 1,5m</t>
  </si>
  <si>
    <t>-1371080175</t>
  </si>
  <si>
    <t>766622216</t>
  </si>
  <si>
    <t>Montáž oken plastových plochy do 1 m2 včetně montáže rámu otevíravých do zdiva</t>
  </si>
  <si>
    <t>173893934</t>
  </si>
  <si>
    <t>https://podminky.urs.cz/item/CS_URS_2024_01/766622216</t>
  </si>
  <si>
    <t>61140050</t>
  </si>
  <si>
    <t>okno plastové otevíravé/sklopné trojsklo do plochy 1m2</t>
  </si>
  <si>
    <t>-2093730454</t>
  </si>
  <si>
    <t>766660001</t>
  </si>
  <si>
    <t>Montáž dveřních křídel dřevěných nebo plastových otevíravých do ocelové zárubně povrchově upravených jednokřídlových, šířky do 800 mm</t>
  </si>
  <si>
    <t>-228929544</t>
  </si>
  <si>
    <t>https://podminky.urs.cz/item/CS_URS_2024_01/766660001</t>
  </si>
  <si>
    <t>61162085</t>
  </si>
  <si>
    <t>dveře jednokřídlé dřevotřískové povrch laminátový plné 700x1970-2100mm</t>
  </si>
  <si>
    <t>-2072667384</t>
  </si>
  <si>
    <t>50</t>
  </si>
  <si>
    <t>61173202</t>
  </si>
  <si>
    <t>dveře jednokřídlé dřevěné plné max rozměru otvoru 2,42m2 bezpečnostní třídy RC2</t>
  </si>
  <si>
    <t>2059460183</t>
  </si>
  <si>
    <t>61162086</t>
  </si>
  <si>
    <t>dveře jednokřídlé dřevotřískové povrch laminátový plné 800x1970-2100mm</t>
  </si>
  <si>
    <t>535344956</t>
  </si>
  <si>
    <t>37</t>
  </si>
  <si>
    <t>766660002</t>
  </si>
  <si>
    <t>Montáž dveřních křídel dřevěných nebo plastových otevíravých do ocelové zárubně povrchově upravených jednokřídlových, šířky přes 800 mm</t>
  </si>
  <si>
    <t>487664693</t>
  </si>
  <si>
    <t>https://podminky.urs.cz/item/CS_URS_2024_01/766660002</t>
  </si>
  <si>
    <t>61162087</t>
  </si>
  <si>
    <t>dveře jednokřídlé dřevotřískové povrch laminátový plné 900x1970-2100mm</t>
  </si>
  <si>
    <t>167097475</t>
  </si>
  <si>
    <t>766660021</t>
  </si>
  <si>
    <t>Montáž dveřních křídel dřevěných nebo plastových otevíravých do ocelové zárubně protipožárních jednokřídlových, šířky do 800 mm</t>
  </si>
  <si>
    <t>-1437887322</t>
  </si>
  <si>
    <t>https://podminky.urs.cz/item/CS_URS_2024_01/766660021</t>
  </si>
  <si>
    <t>61162098</t>
  </si>
  <si>
    <t>dveře jednokřídlé dřevotřískové protipožární EI (EW) 30 D3 povrch laminátový plné 800x1970-2100mm</t>
  </si>
  <si>
    <t>-1469317344</t>
  </si>
  <si>
    <t>47</t>
  </si>
  <si>
    <t>766660728</t>
  </si>
  <si>
    <t>Montáž dveřních doplňků dveřního kování interiérového zámku</t>
  </si>
  <si>
    <t>-1901355525</t>
  </si>
  <si>
    <t>https://podminky.urs.cz/item/CS_URS_2024_01/766660728</t>
  </si>
  <si>
    <t>48</t>
  </si>
  <si>
    <t>54924002</t>
  </si>
  <si>
    <t>zámek zadlabací mezipokojový levý s dozickým klíčem rozteč 72x55mm</t>
  </si>
  <si>
    <t>-1173321977</t>
  </si>
  <si>
    <t>55</t>
  </si>
  <si>
    <t>54924005</t>
  </si>
  <si>
    <t>zámek zadlabací mezipokojový levý pro WC kování rozteč 72x55mm</t>
  </si>
  <si>
    <t>-195598929</t>
  </si>
  <si>
    <t>49</t>
  </si>
  <si>
    <t>54924004</t>
  </si>
  <si>
    <t>zámek zadlabací mezipokojový levý pro cylindrickou vložku rozteč 72x55mm</t>
  </si>
  <si>
    <t>1800975203</t>
  </si>
  <si>
    <t>43</t>
  </si>
  <si>
    <t>766660729</t>
  </si>
  <si>
    <t>Montáž dveřních doplňků dveřního kování interiérového štítku s klikou</t>
  </si>
  <si>
    <t>-1975095733</t>
  </si>
  <si>
    <t>https://podminky.urs.cz/item/CS_URS_2024_01/766660729</t>
  </si>
  <si>
    <t>44</t>
  </si>
  <si>
    <t>54914123</t>
  </si>
  <si>
    <t>kování rozetové klika/klika</t>
  </si>
  <si>
    <t>1428453127</t>
  </si>
  <si>
    <t>45</t>
  </si>
  <si>
    <t>766660730</t>
  </si>
  <si>
    <t>Montáž dveřních doplňků dveřního kování interiérového WC kliky se zámkem</t>
  </si>
  <si>
    <t>1456331588</t>
  </si>
  <si>
    <t>https://podminky.urs.cz/item/CS_URS_2024_01/766660730</t>
  </si>
  <si>
    <t>46</t>
  </si>
  <si>
    <t>54914128</t>
  </si>
  <si>
    <t>kování rozetové spodní pro WC</t>
  </si>
  <si>
    <t>634440759</t>
  </si>
  <si>
    <t>53</t>
  </si>
  <si>
    <t>766660731</t>
  </si>
  <si>
    <t>Montáž dveřních doplňků dveřního kování bezpečnostního zámku</t>
  </si>
  <si>
    <t>-1485587540</t>
  </si>
  <si>
    <t>https://podminky.urs.cz/item/CS_URS_2024_01/766660731</t>
  </si>
  <si>
    <t>54</t>
  </si>
  <si>
    <t>54926000</t>
  </si>
  <si>
    <t>zámek zadlabací hluboký s panikovou funkcí rozteč 72x55mm</t>
  </si>
  <si>
    <t>-815270898</t>
  </si>
  <si>
    <t>51</t>
  </si>
  <si>
    <t>766660733</t>
  </si>
  <si>
    <t>Montáž dveřních doplňků dveřního kování bezpečnostního štítku s klikou</t>
  </si>
  <si>
    <t>-817887571</t>
  </si>
  <si>
    <t>https://podminky.urs.cz/item/CS_URS_2024_01/766660733</t>
  </si>
  <si>
    <t>52</t>
  </si>
  <si>
    <t>54914130</t>
  </si>
  <si>
    <t>kování bezpečnostní madlo/klika RC2</t>
  </si>
  <si>
    <t>856314372</t>
  </si>
  <si>
    <t>41</t>
  </si>
  <si>
    <t>766660734</t>
  </si>
  <si>
    <t>Montáž dveřních doplňků dveřního kování bezpečnostního panikového kování</t>
  </si>
  <si>
    <t>499245782</t>
  </si>
  <si>
    <t>https://podminky.urs.cz/item/CS_URS_2024_01/766660734</t>
  </si>
  <si>
    <t>42</t>
  </si>
  <si>
    <t>54914135</t>
  </si>
  <si>
    <t>kování panikové klika/klika</t>
  </si>
  <si>
    <t>912522858</t>
  </si>
  <si>
    <t>766694116</t>
  </si>
  <si>
    <t>Montáž ostatních truhlářských konstrukcí parapetních desek dřevěných nebo plastových šířky do 300 mm</t>
  </si>
  <si>
    <t>99721960</t>
  </si>
  <si>
    <t>https://podminky.urs.cz/item/CS_URS_2024_01/766694116</t>
  </si>
  <si>
    <t>61144401</t>
  </si>
  <si>
    <t>parapet plastový vnitřní š 250mm</t>
  </si>
  <si>
    <t>674182770</t>
  </si>
  <si>
    <t>61144019</t>
  </si>
  <si>
    <t>koncovka k parapetu plastovému vnitřnímu 1 pár</t>
  </si>
  <si>
    <t>sada</t>
  </si>
  <si>
    <t>128</t>
  </si>
  <si>
    <t>-974040249</t>
  </si>
  <si>
    <t>152</t>
  </si>
  <si>
    <t>998766212</t>
  </si>
  <si>
    <t>Přesun hmot pro konstrukce truhlářské stanovený procentní sazbou (%) z ceny vodorovná dopravní vzdálenost do 50 m s omezením mechanizace v objektech výšky přes 6 do 12 m</t>
  </si>
  <si>
    <t>2097293186</t>
  </si>
  <si>
    <t>https://podminky.urs.cz/item/CS_URS_2024_01/998766212</t>
  </si>
  <si>
    <t>767</t>
  </si>
  <si>
    <t>Konstrukce zámečnické</t>
  </si>
  <si>
    <t>767627306</t>
  </si>
  <si>
    <t>Ostatní práce a doplňky při montáži oken a stěn připojovací spára oken a stěn mezi ostěním a rámem vnitřní parotěsná páska</t>
  </si>
  <si>
    <t>1579507696</t>
  </si>
  <si>
    <t>https://podminky.urs.cz/item/CS_URS_2024_01/767627306</t>
  </si>
  <si>
    <t>767627307</t>
  </si>
  <si>
    <t>Ostatní práce a doplňky při montáži oken a stěn připojovací spára oken a stěn mezi ostěním a rámem venkovní paropropustna páska</t>
  </si>
  <si>
    <t>989851536</t>
  </si>
  <si>
    <t>https://podminky.urs.cz/item/CS_URS_2024_01/767627307</t>
  </si>
  <si>
    <t>151</t>
  </si>
  <si>
    <t>998767212</t>
  </si>
  <si>
    <t>Přesun hmot pro zámečnické konstrukce stanovený procentní sazbou (%) z ceny vodorovná dopravní vzdálenost do 50 m s omezením mechanizace v objektech výšky přes 6 do 12 m</t>
  </si>
  <si>
    <t>-620666679</t>
  </si>
  <si>
    <t>https://podminky.urs.cz/item/CS_URS_2024_01/998767212</t>
  </si>
  <si>
    <t>134</t>
  </si>
  <si>
    <t>771121011</t>
  </si>
  <si>
    <t>Příprava podkladu před provedením dlažby nátěr penetrační na podlahu</t>
  </si>
  <si>
    <t>-2078554385</t>
  </si>
  <si>
    <t>https://podminky.urs.cz/item/CS_URS_2024_01/771121011</t>
  </si>
  <si>
    <t>142</t>
  </si>
  <si>
    <t>771151011</t>
  </si>
  <si>
    <t>Příprava podkladu před provedením dlažby samonivelační stěrka min.pevnosti 20 MPa, tloušťky do 3 mm</t>
  </si>
  <si>
    <t>-774870614</t>
  </si>
  <si>
    <t>https://podminky.urs.cz/item/CS_URS_2024_01/771151011</t>
  </si>
  <si>
    <t>137</t>
  </si>
  <si>
    <t>771574513</t>
  </si>
  <si>
    <t>Montáž podlah z dlaždic keramických lepených cementovým flexibilním rychletuhnoucím lepidlem hladkých, tloušťky do 10 mm přes 2 do 4 ks/m2</t>
  </si>
  <si>
    <t>-2111170505</t>
  </si>
  <si>
    <t>https://podminky.urs.cz/item/CS_URS_2024_01/771574513</t>
  </si>
  <si>
    <t>138</t>
  </si>
  <si>
    <t>59761136</t>
  </si>
  <si>
    <t>dlažba keramická slinutá mrazuvzdorná povrch hladký/lesklý tl do 10mm přes 2 do 4ks/m2</t>
  </si>
  <si>
    <t>-485210912</t>
  </si>
  <si>
    <t>139</t>
  </si>
  <si>
    <t>771577221</t>
  </si>
  <si>
    <t>Montáž podlah z dlaždic keramických lepených cementovým flexibilním rychletuhnoucím lepidlem Příplatek k cenám za plochu do 5 m2 jednotlivě</t>
  </si>
  <si>
    <t>1559980393</t>
  </si>
  <si>
    <t>https://podminky.urs.cz/item/CS_URS_2024_01/771577221</t>
  </si>
  <si>
    <t>135</t>
  </si>
  <si>
    <t>771591207</t>
  </si>
  <si>
    <t>Izolace podlahy pod dlažbu montáž izolace nátěrem nebo stěrkou ve dvou vrstvách</t>
  </si>
  <si>
    <t>-209682769</t>
  </si>
  <si>
    <t>https://podminky.urs.cz/item/CS_URS_2024_01/771591207</t>
  </si>
  <si>
    <t>136</t>
  </si>
  <si>
    <t>24551275</t>
  </si>
  <si>
    <t>stěrka minerální hydroizolační 2-složková cementem pojená</t>
  </si>
  <si>
    <t>kg</t>
  </si>
  <si>
    <t>1398910733</t>
  </si>
  <si>
    <t>140</t>
  </si>
  <si>
    <t>998771212</t>
  </si>
  <si>
    <t>Přesun hmot pro podlahy z dlaždic stanovený procentní sazbou (%) z ceny vodorovná dopravní vzdálenost do 50 m s omezením mechanizace v objektech výšky přes 6 do 12 m</t>
  </si>
  <si>
    <t>832651734</t>
  </si>
  <si>
    <t>https://podminky.urs.cz/item/CS_URS_2024_01/998771212</t>
  </si>
  <si>
    <t>773</t>
  </si>
  <si>
    <t>Podlahy z litého teraca</t>
  </si>
  <si>
    <t>131</t>
  </si>
  <si>
    <t>773213901</t>
  </si>
  <si>
    <t>Oprava obkladu schodiště z litého teraca poškozených hran stupnic nebo podstupnic přírodního</t>
  </si>
  <si>
    <t>1803806160</t>
  </si>
  <si>
    <t>https://podminky.urs.cz/item/CS_URS_2024_01/773213901</t>
  </si>
  <si>
    <t>156</t>
  </si>
  <si>
    <t>773512913</t>
  </si>
  <si>
    <t>Oprava podlahy z litého teraca včetně penetrace, tloušťky do 20 mm jednotlivých malých ploch přírodního, plochy jednotlivě přes 0,10 do 0,25 m2</t>
  </si>
  <si>
    <t>1568481360</t>
  </si>
  <si>
    <t>https://podminky.urs.cz/item/CS_URS_2024_01/773512913</t>
  </si>
  <si>
    <t>130</t>
  </si>
  <si>
    <t>773512923</t>
  </si>
  <si>
    <t>Oprava podlahy z litého teraca včetně penetrace, tloušťky do 20 mm rýh, šířky přírodního, šířky přes 150 do 300 mm</t>
  </si>
  <si>
    <t>1771674433</t>
  </si>
  <si>
    <t>https://podminky.urs.cz/item/CS_URS_2024_01/773512923</t>
  </si>
  <si>
    <t>773993901</t>
  </si>
  <si>
    <t>Údržba podlah z litého teraca broušení stávající podlahy</t>
  </si>
  <si>
    <t>801779813</t>
  </si>
  <si>
    <t>https://podminky.urs.cz/item/CS_URS_2024_01/773993901</t>
  </si>
  <si>
    <t>132</t>
  </si>
  <si>
    <t>773993905</t>
  </si>
  <si>
    <t>Údržba podlah z litého teraca ošetření polymerním voskem</t>
  </si>
  <si>
    <t>1466463251</t>
  </si>
  <si>
    <t>https://podminky.urs.cz/item/CS_URS_2024_01/773993905</t>
  </si>
  <si>
    <t>133</t>
  </si>
  <si>
    <t>773993907</t>
  </si>
  <si>
    <t>Údržba podlah z litého teraca impregnace</t>
  </si>
  <si>
    <t>-1016427471</t>
  </si>
  <si>
    <t>https://podminky.urs.cz/item/CS_URS_2024_01/773993907</t>
  </si>
  <si>
    <t>141</t>
  </si>
  <si>
    <t>776111116</t>
  </si>
  <si>
    <t>Příprava podkladu povlakových podlah a stěn broušení podlah stávajícího podkladu pro odstranění lepidla (po starých krytinách)</t>
  </si>
  <si>
    <t>1627821417</t>
  </si>
  <si>
    <t>https://podminky.urs.cz/item/CS_URS_2024_01/776111116</t>
  </si>
  <si>
    <t>82</t>
  </si>
  <si>
    <t>776121112</t>
  </si>
  <si>
    <t>Příprava podkladu povlakových podlah a stěn penetrace vodou ředitelná podlah</t>
  </si>
  <si>
    <t>1629804548</t>
  </si>
  <si>
    <t>https://podminky.urs.cz/item/CS_URS_2024_01/776121112</t>
  </si>
  <si>
    <t>81</t>
  </si>
  <si>
    <t>776141111</t>
  </si>
  <si>
    <t>Příprava podkladu povlakových podlah a stěn vyrovnání samonivelační stěrkou podlah min.pevnosti 20 MPa, tloušťky do 3 mm</t>
  </si>
  <si>
    <t>-335233892</t>
  </si>
  <si>
    <t>https://podminky.urs.cz/item/CS_URS_2024_01/776141111</t>
  </si>
  <si>
    <t>144</t>
  </si>
  <si>
    <t>776221111</t>
  </si>
  <si>
    <t>Montáž podlahovin z PVC lepením standardním lepidlem z pásů</t>
  </si>
  <si>
    <t>1903350039</t>
  </si>
  <si>
    <t>https://podminky.urs.cz/item/CS_URS_2024_01/776221111</t>
  </si>
  <si>
    <t>145</t>
  </si>
  <si>
    <t>2841114R01</t>
  </si>
  <si>
    <t>PVC v rolích, třídy zátěže min. 33, s tloušťkou nášlapné vrstvy min. 0,4 mm, s protiskluzem R9 a celoplošně lepené</t>
  </si>
  <si>
    <t>1063064526</t>
  </si>
  <si>
    <t>146</t>
  </si>
  <si>
    <t>776411111</t>
  </si>
  <si>
    <t>Montáž soklíků lepením obvodových, výšky do 80 mm</t>
  </si>
  <si>
    <t>-1177244316</t>
  </si>
  <si>
    <t>https://podminky.urs.cz/item/CS_URS_2024_01/776411111</t>
  </si>
  <si>
    <t>147</t>
  </si>
  <si>
    <t>28411008</t>
  </si>
  <si>
    <t>lišta soklová PVC 16x60mm</t>
  </si>
  <si>
    <t>351120408</t>
  </si>
  <si>
    <t>148</t>
  </si>
  <si>
    <t>998776212</t>
  </si>
  <si>
    <t>Přesun hmot pro podlahy povlakové stanovený procentní sazbou (%) z ceny vodorovná dopravní vzdálenost do 50 m s omezením mechanizace v objektech výšky přes 6 do 12 m</t>
  </si>
  <si>
    <t>-1539906308</t>
  </si>
  <si>
    <t>https://podminky.urs.cz/item/CS_URS_2024_01/998776212</t>
  </si>
  <si>
    <t>99</t>
  </si>
  <si>
    <t>781121011</t>
  </si>
  <si>
    <t>Příprava podkladu před provedením obkladu nátěr penetrační na stěnu</t>
  </si>
  <si>
    <t>-681056329</t>
  </si>
  <si>
    <t>https://podminky.urs.cz/item/CS_URS_2024_01/781121011</t>
  </si>
  <si>
    <t>110</t>
  </si>
  <si>
    <t>781131207</t>
  </si>
  <si>
    <t>Izolace stěny pod obklad montáž izolace nátěrem nebo stěrkou ve dvou vrstvách</t>
  </si>
  <si>
    <t>866980232</t>
  </si>
  <si>
    <t>https://podminky.urs.cz/item/CS_URS_2024_01/781131207</t>
  </si>
  <si>
    <t>111</t>
  </si>
  <si>
    <t>1428359455</t>
  </si>
  <si>
    <t>112</t>
  </si>
  <si>
    <t>781131237</t>
  </si>
  <si>
    <t>Izolace stěny pod obklad montáž těsnícího pásu pro styčné nebo dilatační spáry</t>
  </si>
  <si>
    <t>-282943585</t>
  </si>
  <si>
    <t>https://podminky.urs.cz/item/CS_URS_2024_01/781131237</t>
  </si>
  <si>
    <t>113</t>
  </si>
  <si>
    <t>59054221</t>
  </si>
  <si>
    <t>páska pružná těsnící hydroizolační š 250mm</t>
  </si>
  <si>
    <t>269811316</t>
  </si>
  <si>
    <t>100</t>
  </si>
  <si>
    <t>781151031</t>
  </si>
  <si>
    <t>Příprava podkladu před provedením obkladu celoplošné vyrovnání podkladu stěrkou, tloušťky 3 mm</t>
  </si>
  <si>
    <t>-246556814</t>
  </si>
  <si>
    <t>https://podminky.urs.cz/item/CS_URS_2024_01/781151031</t>
  </si>
  <si>
    <t>101</t>
  </si>
  <si>
    <t>781472313</t>
  </si>
  <si>
    <t>Montáž keramických obkladů stěn lepených cementovým flexibilním rychletuhnoucím lepidlem hladkých přes 2 do 4 ks/m2</t>
  </si>
  <si>
    <t>-661390171</t>
  </si>
  <si>
    <t>https://podminky.urs.cz/item/CS_URS_2024_01/781472313</t>
  </si>
  <si>
    <t>102</t>
  </si>
  <si>
    <t>59761703</t>
  </si>
  <si>
    <t>obklad keramický nemrazuvzdorný povrch hladký/lesklý tl do 10mm přes 2 do 4ks/m2</t>
  </si>
  <si>
    <t>623768204</t>
  </si>
  <si>
    <t>106</t>
  </si>
  <si>
    <t>781492311</t>
  </si>
  <si>
    <t>Obklad - dokončující práce montáž profilu lepeného flexibilním cementovým rychletuhnoucím lepidlem rohového</t>
  </si>
  <si>
    <t>-1737293875</t>
  </si>
  <si>
    <t>https://podminky.urs.cz/item/CS_URS_2024_01/781492311</t>
  </si>
  <si>
    <t>108</t>
  </si>
  <si>
    <t>19416005</t>
  </si>
  <si>
    <t>lišta ukončovací z eloxovaného hliníku 10mm</t>
  </si>
  <si>
    <t>-1417600798</t>
  </si>
  <si>
    <t>109</t>
  </si>
  <si>
    <t>781495115</t>
  </si>
  <si>
    <t>Obklad - dokončující práce ostatní práce spárování silikonem</t>
  </si>
  <si>
    <t>1744877735</t>
  </si>
  <si>
    <t>https://podminky.urs.cz/item/CS_URS_2024_01/781495115</t>
  </si>
  <si>
    <t>160</t>
  </si>
  <si>
    <t>781674123</t>
  </si>
  <si>
    <t>Montáž keramických obkladů parapetů lepených flexibilním rychletuhnoucím lepidlem, šířky parapetu přes 150 do 200 mm</t>
  </si>
  <si>
    <t>2030394882</t>
  </si>
  <si>
    <t>https://podminky.urs.cz/item/CS_URS_2024_01/781674123</t>
  </si>
  <si>
    <t>161</t>
  </si>
  <si>
    <t>59761702</t>
  </si>
  <si>
    <t>obklad keramický nemrazuvzdorný povrch hladký/lesklý tl do 10mm přes 19 do 22ks/m2</t>
  </si>
  <si>
    <t>-1404349680</t>
  </si>
  <si>
    <t>143</t>
  </si>
  <si>
    <t>998781212</t>
  </si>
  <si>
    <t>Přesun hmot pro obklady keramické stanovený procentní sazbou (%) z ceny vodorovná dopravní vzdálenost do 50 m s omezením mechanizace v objektech výšky přes 6 do 12 m</t>
  </si>
  <si>
    <t>604326438</t>
  </si>
  <si>
    <t>https://podminky.urs.cz/item/CS_URS_2024_01/998781212</t>
  </si>
  <si>
    <t>783</t>
  </si>
  <si>
    <t>Dokončovací práce - nátěry</t>
  </si>
  <si>
    <t>71</t>
  </si>
  <si>
    <t>783106807</t>
  </si>
  <si>
    <t>Odstranění nátěrů z truhlářských konstrukcí odstraňovačem nátěrů s obroušením</t>
  </si>
  <si>
    <t>1563454367</t>
  </si>
  <si>
    <t>https://podminky.urs.cz/item/CS_URS_2024_01/783106807</t>
  </si>
  <si>
    <t>72</t>
  </si>
  <si>
    <t>783117101</t>
  </si>
  <si>
    <t>Krycí nátěr truhlářských konstrukcí jednonásobný syntetický</t>
  </si>
  <si>
    <t>895440171</t>
  </si>
  <si>
    <t>https://podminky.urs.cz/item/CS_URS_2024_01/783117101</t>
  </si>
  <si>
    <t>73</t>
  </si>
  <si>
    <t>783122131</t>
  </si>
  <si>
    <t>Tmelení truhlářských konstrukcí plošné (plné) včetně přebroušení tmelených míst, tmelem disperzním akrylátovým nebo latexovým</t>
  </si>
  <si>
    <t>-514403869</t>
  </si>
  <si>
    <t>https://podminky.urs.cz/item/CS_URS_2024_01/783122131</t>
  </si>
  <si>
    <t>70</t>
  </si>
  <si>
    <t>783306807</t>
  </si>
  <si>
    <t>Odstranění nátěrů ze zámečnických konstrukcí odstraňovačem nátěrů s obroušením</t>
  </si>
  <si>
    <t>1729464445</t>
  </si>
  <si>
    <t>https://podminky.urs.cz/item/CS_URS_2024_01/783306807</t>
  </si>
  <si>
    <t>65</t>
  </si>
  <si>
    <t>783314101</t>
  </si>
  <si>
    <t>Základní nátěr zámečnických konstrukcí jednonásobný syntetický</t>
  </si>
  <si>
    <t>-1475479069</t>
  </si>
  <si>
    <t>https://podminky.urs.cz/item/CS_URS_2024_01/783314101</t>
  </si>
  <si>
    <t>68</t>
  </si>
  <si>
    <t>783315101</t>
  </si>
  <si>
    <t>Mezinátěr zámečnických konstrukcí jednonásobný syntetický standardní</t>
  </si>
  <si>
    <t>-710870256</t>
  </si>
  <si>
    <t>https://podminky.urs.cz/item/CS_URS_2024_01/783315101</t>
  </si>
  <si>
    <t>69</t>
  </si>
  <si>
    <t>783317101</t>
  </si>
  <si>
    <t>Krycí nátěr (email) zámečnických konstrukcí jednonásobný syntetický standardní</t>
  </si>
  <si>
    <t>-64677658</t>
  </si>
  <si>
    <t>https://podminky.urs.cz/item/CS_URS_2024_01/783317101</t>
  </si>
  <si>
    <t>157</t>
  </si>
  <si>
    <t>784181101</t>
  </si>
  <si>
    <t>Penetrace podkladu jednonásobná základní akrylátová bezbarvá v místnostech výšky do 3,80 m</t>
  </si>
  <si>
    <t>1279681906</t>
  </si>
  <si>
    <t>https://podminky.urs.cz/item/CS_URS_2024_01/784181101</t>
  </si>
  <si>
    <t>158</t>
  </si>
  <si>
    <t>784211101</t>
  </si>
  <si>
    <t>Malby z malířských směsí oděruvzdorných za mokra dvojnásobné, bílé za mokra oděruvzdorné výborně v místnostech výšky do 3,80 m</t>
  </si>
  <si>
    <t>-801885624</t>
  </si>
  <si>
    <t>https://podminky.urs.cz/item/CS_URS_2024_01/784211101</t>
  </si>
  <si>
    <t>786</t>
  </si>
  <si>
    <t>Dokončovací práce - čalounické úpravy</t>
  </si>
  <si>
    <t>786624121</t>
  </si>
  <si>
    <t>Montáž zastiňujících žaluzií lamelových do oken zdvojených otevíravých, sklápěcích nebo vyklápěcích kovových</t>
  </si>
  <si>
    <t>-458115618</t>
  </si>
  <si>
    <t>https://podminky.urs.cz/item/CS_URS_2024_01/786624121</t>
  </si>
  <si>
    <t>55346200</t>
  </si>
  <si>
    <t>žaluzie horizontální interiérové</t>
  </si>
  <si>
    <t>889663505</t>
  </si>
  <si>
    <t>149</t>
  </si>
  <si>
    <t>998786212</t>
  </si>
  <si>
    <t>Přesun hmot pro stínění a čalounické úpravy stanovený procentní sazbou (%) z ceny vodorovná dopravní vzdálenost do 50 m s omezením mechanizace v objektech výšky (hloubky) přes 6 do 12 m</t>
  </si>
  <si>
    <t>-1574468645</t>
  </si>
  <si>
    <t>https://podminky.urs.cz/item/CS_URS_2024_01/998786212</t>
  </si>
  <si>
    <t>787</t>
  </si>
  <si>
    <t>Dokončovací práce - zasklívání</t>
  </si>
  <si>
    <t>787911111</t>
  </si>
  <si>
    <t>Zasklívání - ostatní práce montáž fólie na sklo bezpečnostní</t>
  </si>
  <si>
    <t>-1161783159</t>
  </si>
  <si>
    <t>https://podminky.urs.cz/item/CS_URS_2024_01/787911111</t>
  </si>
  <si>
    <t>63479019</t>
  </si>
  <si>
    <t>fólie na sklo ochranné a bezpečnostní čirá 82%</t>
  </si>
  <si>
    <t>635855611</t>
  </si>
  <si>
    <t>150</t>
  </si>
  <si>
    <t>998787212</t>
  </si>
  <si>
    <t>Přesun hmot pro zasklívání stanovený procentní sazbou (%) z ceny vodorovná dopravní vzdálenost do 50 m s omezením mechanizace v objektech výšky přes 6 do 12 m</t>
  </si>
  <si>
    <t>469518643</t>
  </si>
  <si>
    <t>https://podminky.urs.cz/item/CS_URS_2024_01/998787212</t>
  </si>
  <si>
    <t>OST</t>
  </si>
  <si>
    <t>Ostatní</t>
  </si>
  <si>
    <t>74</t>
  </si>
  <si>
    <t>65465X/01</t>
  </si>
  <si>
    <t xml:space="preserve">Sprchový závěs s tyčí 900mm - montáž + dodání vč. kotevního materiálu </t>
  </si>
  <si>
    <t xml:space="preserve">soubor </t>
  </si>
  <si>
    <t>512</t>
  </si>
  <si>
    <t>274588061</t>
  </si>
  <si>
    <t>64</t>
  </si>
  <si>
    <t>65465X/05</t>
  </si>
  <si>
    <t>Kuchyňská linka délky 3,0 m s horními skříňkami</t>
  </si>
  <si>
    <t>-450524445</t>
  </si>
  <si>
    <t>P</t>
  </si>
  <si>
    <t xml:space="preserve">Poznámka k položce:_x000d_
Korpus z lamina tl. 18 mm, vzor a barva např. bílý dub._x000d_
	Pracovní deska z lamina tl. 38 mm, vzor a barva např. dub._x000d_
	Zádový panel z lamina tl. min. 12 mm, vzor a barva dle pracovní desky._x000d_
	Dvířka laminovaná s ABS hranami, např. bílá matná._x000d_
	Součástí bude:	vnitřní police v každé skříní._x000d_
		2x šuplík_x000d_
		Kovové úchytky, kování s tlumeným dorazem_x000d_
		Varná deska elektrická dvouplotýnková_x000d_
		Mikrovlnná trouba_x000d_
		Chladnička s No frost, objem min. 100 l_x000d_
		Nerezový dřez s odkapovou plochou_x000d_
</t>
  </si>
  <si>
    <t>3. etapa - VRN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</si>
  <si>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</si>
  <si>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</si>
  <si>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</si>
  <si>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</si>
  <si>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>Vedlejší rozpočtové náklady</t>
  </si>
  <si>
    <t>VRN1</t>
  </si>
  <si>
    <t>Průzkumné, geodetické a projektové práce</t>
  </si>
  <si>
    <t>010001000</t>
  </si>
  <si>
    <t>soubor</t>
  </si>
  <si>
    <t>1024</t>
  </si>
  <si>
    <t>1258678922</t>
  </si>
  <si>
    <t>https://podminky.urs.cz/item/CS_URS_2024_01/010001000</t>
  </si>
  <si>
    <t>VRN2</t>
  </si>
  <si>
    <t>Příprava staveniště</t>
  </si>
  <si>
    <t>020001000</t>
  </si>
  <si>
    <t>-1948640690</t>
  </si>
  <si>
    <t>https://podminky.urs.cz/item/CS_URS_2024_01/020001000</t>
  </si>
  <si>
    <t>VRN3</t>
  </si>
  <si>
    <t>Zařízení staveniště</t>
  </si>
  <si>
    <t>030001000</t>
  </si>
  <si>
    <t>1452551453</t>
  </si>
  <si>
    <t>https://podminky.urs.cz/item/CS_URS_2024_01/030001000</t>
  </si>
  <si>
    <t>D1.4 - Elektroinstalace</t>
  </si>
  <si>
    <t>741 - Elektroinstalace - silnoproud</t>
  </si>
  <si>
    <t xml:space="preserve">    R20 - Rozváděč - R20</t>
  </si>
  <si>
    <t xml:space="preserve">    R21 - Rozváděč - R21</t>
  </si>
  <si>
    <t xml:space="preserve">    R22 - Rozváděč - R22</t>
  </si>
  <si>
    <t xml:space="preserve">    R23 - Rozváděč - R23</t>
  </si>
  <si>
    <t xml:space="preserve">    R231 - Rozváděč - R231</t>
  </si>
  <si>
    <t>46-M - Zemní práce při extr.mont.pracích</t>
  </si>
  <si>
    <t>741</t>
  </si>
  <si>
    <t>Elektroinstalace - silnoproud</t>
  </si>
  <si>
    <t>741372112</t>
  </si>
  <si>
    <t>Montáž svítidlo LED interiérové vestavné panelové hranaté nebo kruhové přes 0,09 do 0,36 m2 se zapojením vodičů</t>
  </si>
  <si>
    <t>CS ÚRS 2024 02</t>
  </si>
  <si>
    <t>https://podminky.urs.cz/item/CS_URS_2024_02/741372112</t>
  </si>
  <si>
    <t>A</t>
  </si>
  <si>
    <t>Svítidlo A - FIT4000A4KN600/ND - 35 W, 4500 Im, 4000 K, IP20 vestavné</t>
  </si>
  <si>
    <t>ks</t>
  </si>
  <si>
    <t>B</t>
  </si>
  <si>
    <t>Svítidlo B - FIT3000A4KN600/ND - 24 W, 3100 Im, 4000 K, IP20 vestavné</t>
  </si>
  <si>
    <t>E</t>
  </si>
  <si>
    <t>Svítidlo E - SPMN1500KN4/E190/ND - 13 W, 1450 Im, 4000 K, IP54 vestavné</t>
  </si>
  <si>
    <t>F</t>
  </si>
  <si>
    <t>Svítidlo F - SPMN2000KN4/E190/ND - 19 W, 1950 Im, 4000 K, IP54 vestavné</t>
  </si>
  <si>
    <t>741372062</t>
  </si>
  <si>
    <t>Montáž svítidlo LED interiérové přisazené stropní hranaté nebo kruhové přes 0,09 do 0,36 m2 se zapojením vodičů</t>
  </si>
  <si>
    <t>https://podminky.urs.cz/item/CS_URS_2024_02/741372062</t>
  </si>
  <si>
    <t>C</t>
  </si>
  <si>
    <t>Svítidlo C - KX4000M4KO/ND - 25 W, 3800 Im, 4000 K, IP54 přisazené</t>
  </si>
  <si>
    <t>Svítidlo D - KX2000S4K0/ND - 20 W, 2800 Im, 4000 K, IP54 přisazené</t>
  </si>
  <si>
    <t>H</t>
  </si>
  <si>
    <t>Svítidlo H - VLO2500S2W4ND - 19 W, 2500 Im, 4000 K, IP65 přisazené</t>
  </si>
  <si>
    <t>741372061</t>
  </si>
  <si>
    <t>Montáž svítidlo LED interiérové přisazené stropní hranaté nebo kruhové do 0,09 m2 se zapojením vodičů</t>
  </si>
  <si>
    <t>https://podminky.urs.cz/item/CS_URS_2024_02/741372061</t>
  </si>
  <si>
    <t>N</t>
  </si>
  <si>
    <t>Svítidlo N - nouzové INFINITY II AC, piktogram s přisvícením, 3W, LED 80 Im, IP 40, svítící při výpadku, autotest, aktivace při výpadku</t>
  </si>
  <si>
    <t>741112061</t>
  </si>
  <si>
    <t>Montáž krabice přístrojová zapuštěná plastová kruhová</t>
  </si>
  <si>
    <t>https://podminky.urs.cz/item/CS_URS_2024_02/741112061</t>
  </si>
  <si>
    <t>34571451</t>
  </si>
  <si>
    <t>krabice pod omítku PVC přístrojová kruhová D 70mm hluboká</t>
  </si>
  <si>
    <t>080144</t>
  </si>
  <si>
    <t>Krabice 80144</t>
  </si>
  <si>
    <t>KS</t>
  </si>
  <si>
    <t>741310101</t>
  </si>
  <si>
    <t>Montáž spínač (polo)zapuštěný bezšroubové připojení 1-jednopólový se zapojením vodičů</t>
  </si>
  <si>
    <t>https://podminky.urs.cz/item/CS_URS_2024_02/741310101</t>
  </si>
  <si>
    <t>077010L</t>
  </si>
  <si>
    <t>Spínač MOSAIC 77010L č.1 2M bílý</t>
  </si>
  <si>
    <t>741310121</t>
  </si>
  <si>
    <t>Montáž přepínač (polo)zapuštěný bezšroubové připojení 5-sériový se zapojením vodičů</t>
  </si>
  <si>
    <t>https://podminky.urs.cz/item/CS_URS_2024_02/741310121</t>
  </si>
  <si>
    <t>077000L</t>
  </si>
  <si>
    <t>Spínač MOSAIC 77000L č.1 1M bílý</t>
  </si>
  <si>
    <t>741310122</t>
  </si>
  <si>
    <t>Montáž přepínač (polo)zapuštěný bezšroubové připojení 6-střídavý se zapojením vodičů</t>
  </si>
  <si>
    <t>https://podminky.urs.cz/item/CS_URS_2024_02/741310122</t>
  </si>
  <si>
    <t>278011L</t>
  </si>
  <si>
    <t>Spínač MOSAIC 278011L č.6 2M bílý</t>
  </si>
  <si>
    <t>741310126</t>
  </si>
  <si>
    <t>Montáž přepínač (polo)zapuštěný bezšroubové připojení 7-křížový se zapojením vodičů</t>
  </si>
  <si>
    <t>https://podminky.urs.cz/item/CS_URS_2024_02/741310126</t>
  </si>
  <si>
    <t>077021L</t>
  </si>
  <si>
    <t>Spínač MOSAIC 77021L č.7 2M bílý</t>
  </si>
  <si>
    <t>741313002</t>
  </si>
  <si>
    <t>Montáž zásuvka (polo)zapuštěná bezšroubové připojení 2P+PE dvojí zapojení - průběžná se zapojením vodičů</t>
  </si>
  <si>
    <t>https://podminky.urs.cz/item/CS_URS_2024_02/741313002</t>
  </si>
  <si>
    <t>077140</t>
  </si>
  <si>
    <t>Zásuvka MOSAIC 77140 2P+T 2M IP41 bílá</t>
  </si>
  <si>
    <t>741313005</t>
  </si>
  <si>
    <t>Montáž zásuvka (polo)zapuštěná bezšroubové připojení 2P + PE s přepěťovou ochranou se zapojením vodičů</t>
  </si>
  <si>
    <t>https://podminky.urs.cz/item/CS_URS_2024_02/741313005</t>
  </si>
  <si>
    <t>S77141</t>
  </si>
  <si>
    <t>Zásuvka MOSAIC S77141 rudá</t>
  </si>
  <si>
    <t>220490847</t>
  </si>
  <si>
    <t>Montáž zásuvky pro 1 datový port</t>
  </si>
  <si>
    <t>https://podminky.urs.cz/item/CS_URS_2024_02/220490847</t>
  </si>
  <si>
    <t>076551</t>
  </si>
  <si>
    <t>Zásuvka Mosaic 76551 RJ45 UTP C5E, 1 modul, bílá</t>
  </si>
  <si>
    <t>277802L</t>
  </si>
  <si>
    <t>Rámeček MOSAIC 277802L 2M bílý</t>
  </si>
  <si>
    <t>078810L</t>
  </si>
  <si>
    <t>Rámeček MOSAIC 78810L 10M hor.bílá</t>
  </si>
  <si>
    <t>080254</t>
  </si>
  <si>
    <t>Deska MOSAIC 80254</t>
  </si>
  <si>
    <t>62</t>
  </si>
  <si>
    <t>741310001</t>
  </si>
  <si>
    <t>Montáž spínač nástěnný 1-jednopólový prostředí normální se zapojením vodičů</t>
  </si>
  <si>
    <t>https://podminky.urs.cz/item/CS_URS_2024_02/741310001</t>
  </si>
  <si>
    <t>34535015</t>
  </si>
  <si>
    <t>spínač nástěnný jednopólový, řazení 1, IP44, šroubové svorky</t>
  </si>
  <si>
    <t>66</t>
  </si>
  <si>
    <t>741310022</t>
  </si>
  <si>
    <t>Montáž přepínač nástěnný 6-střídavý prostředí normální se zapojením vodičů</t>
  </si>
  <si>
    <t>https://podminky.urs.cz/item/CS_URS_2024_02/741310022</t>
  </si>
  <si>
    <t>34535018</t>
  </si>
  <si>
    <t>přepínač nástěnný střídavý, řazení 6, IP44, šroubové svorky</t>
  </si>
  <si>
    <t>741310025</t>
  </si>
  <si>
    <t>Montáž přepínač nástěnný 7-křížový prostředí normální se zapojením vodičů</t>
  </si>
  <si>
    <t>https://podminky.urs.cz/item/CS_URS_2024_02/741310025</t>
  </si>
  <si>
    <t>34535020</t>
  </si>
  <si>
    <t>přepínač nástěnný křížový, řazení 7, IP44, šroubové svorky</t>
  </si>
  <si>
    <t>741313072</t>
  </si>
  <si>
    <t>Montáž zásuvka chráněná v krabici šroubové připojení 2P+PE prostředí základní, vlhké se zapojením vodičů</t>
  </si>
  <si>
    <t>https://podminky.urs.cz/item/CS_URS_2024_02/741313072</t>
  </si>
  <si>
    <t>34555229</t>
  </si>
  <si>
    <t>zásuvka nástěnná jednonásobná s víčkem, IP44, šroubové svorky</t>
  </si>
  <si>
    <t>HROM</t>
  </si>
  <si>
    <t>Hromosvod a uzemnění - dodávka včetně montáže</t>
  </si>
  <si>
    <t>kpl</t>
  </si>
  <si>
    <t>741910301</t>
  </si>
  <si>
    <t>Montáž rošt a lávka typová se stojinou,výložníky a odbočkami pozinkovaná jednostranná</t>
  </si>
  <si>
    <t>https://podminky.urs.cz/item/CS_URS_2024_02/741910301</t>
  </si>
  <si>
    <t>8595568903129</t>
  </si>
  <si>
    <t>Žlab DZ 35X100_BF, drátěný, žárový zinek</t>
  </si>
  <si>
    <t>8595568903143</t>
  </si>
  <si>
    <t>Žlab DZ 35X200_BF, drátěný, žárový zinek</t>
  </si>
  <si>
    <t>8595568903150</t>
  </si>
  <si>
    <t>Žlab DZ 35X300_BF, drátěný, žárový zinek</t>
  </si>
  <si>
    <t>8595568902597</t>
  </si>
  <si>
    <t>Spojka DZS/B pozink</t>
  </si>
  <si>
    <t>8595057689855</t>
  </si>
  <si>
    <t>Šroub DZSU/B upevňovací</t>
  </si>
  <si>
    <t>8595057697560</t>
  </si>
  <si>
    <t>Kotva KKZ 8 ZNCR zatloukací</t>
  </si>
  <si>
    <t>8595568928528</t>
  </si>
  <si>
    <t>Matice M8 GMT šestihranná</t>
  </si>
  <si>
    <t>8595057633469</t>
  </si>
  <si>
    <t>Profil MP 41x21 F montážní, žárový zinek</t>
  </si>
  <si>
    <t>8595568928740</t>
  </si>
  <si>
    <t>Podložka PVL 6 GTM velká</t>
  </si>
  <si>
    <t>8595568928726</t>
  </si>
  <si>
    <t>Podložka PVL 8 GMT velká</t>
  </si>
  <si>
    <t>8595057631793</t>
  </si>
  <si>
    <t>Tyč ZT 8 ZNCR závitová</t>
  </si>
  <si>
    <t>741110043</t>
  </si>
  <si>
    <t>Montáž trubka plastová ohebná D přes 35 mm uložená pevně</t>
  </si>
  <si>
    <t>https://podminky.urs.cz/item/CS_URS_2024_02/741110043</t>
  </si>
  <si>
    <t>34571350</t>
  </si>
  <si>
    <t>trubka elektroinstalační ohebná dvouplášťová korugovaná HDPE+LDPE (chránička) D 32/40mm</t>
  </si>
  <si>
    <t>741311004</t>
  </si>
  <si>
    <t>Montáž čidlo pohybu nástěnné se zapojením vodičů</t>
  </si>
  <si>
    <t>https://podminky.urs.cz/item/CS_URS_2024_02/741311004</t>
  </si>
  <si>
    <t>1010510</t>
  </si>
  <si>
    <t xml:space="preserve">Čidlo theLuxa S360 WH pohybu (PIR)  360°, 16m, bílá</t>
  </si>
  <si>
    <t>742310002</t>
  </si>
  <si>
    <t>Montáž komunikačního tabla k domácímu telefonu</t>
  </si>
  <si>
    <t>https://podminky.urs.cz/item/CS_URS_2024_02/742310002</t>
  </si>
  <si>
    <t>38226003</t>
  </si>
  <si>
    <t>sestava domovního telefonu bez el otvírače do 12 účastníků</t>
  </si>
  <si>
    <t>220320233</t>
  </si>
  <si>
    <t>Montáž tlačítka pro zvonky</t>
  </si>
  <si>
    <t>https://podminky.urs.cz/item/CS_URS_2024_02/220320233</t>
  </si>
  <si>
    <t>Pol30</t>
  </si>
  <si>
    <t>Tlačítko na branku</t>
  </si>
  <si>
    <t>61</t>
  </si>
  <si>
    <t>220320201</t>
  </si>
  <si>
    <t>Montáž zvonku pro vnitřní použití na střídavý nebo stejnosměrný proud napětí 3 až 24 V</t>
  </si>
  <si>
    <t>https://podminky.urs.cz/item/CS_URS_2024_02/220320201</t>
  </si>
  <si>
    <t>37414130</t>
  </si>
  <si>
    <t>zvonek bytový</t>
  </si>
  <si>
    <t>63</t>
  </si>
  <si>
    <t>741920301</t>
  </si>
  <si>
    <t>Ucpávka prostupu kabelového svazku povlakem stěna tl 100 mm zaplnění prostupu z 20% plocha otvoru 0,1 m2 požární odolnost EI 60</t>
  </si>
  <si>
    <t>https://podminky.urs.cz/item/CS_URS_2024_02/741920301</t>
  </si>
  <si>
    <t>741122015</t>
  </si>
  <si>
    <t>Montáž kabel Cu bez ukončení uložený pod omítku plný kulatý 3x1,5 mm2 (např. CYKY)</t>
  </si>
  <si>
    <t>https://podminky.urs.cz/item/CS_URS_2024_02/741122015</t>
  </si>
  <si>
    <t>34111123</t>
  </si>
  <si>
    <t>kabel silový oheň retardující bezhalogenový bez funkční schopnosti při požáru třída reakce na oheň B2cas1d1a1 jádro Cu 0,6/1kV (1-CXKH-R B2) 3x1,5mm2</t>
  </si>
  <si>
    <t>741122016</t>
  </si>
  <si>
    <t>Montáž kabel Cu bez ukončení uložený pod omítku plný kulatý 3x2,5 až 6 mm2 (např. CYKY)</t>
  </si>
  <si>
    <t>https://podminky.urs.cz/item/CS_URS_2024_02/741122016</t>
  </si>
  <si>
    <t>67</t>
  </si>
  <si>
    <t>34111124</t>
  </si>
  <si>
    <t>kabel silový oheň retardující bezhalogenový bez funkční schopnosti při požáru třída reakce na oheň B2cas1d1a1 jádro Cu 0,6/1kV (1-CXKH-R B2) 3x2,5mm2</t>
  </si>
  <si>
    <t>741122025</t>
  </si>
  <si>
    <t>Montáž kabel Cu bez ukončení uložený pod omítku plný kulatý 4x16 až 25 mm2 (např. CYKY)</t>
  </si>
  <si>
    <t>https://podminky.urs.cz/item/CS_URS_2024_02/741122025</t>
  </si>
  <si>
    <t>34111151</t>
  </si>
  <si>
    <t>kabel silový oheň retardující bezhalogenový bez funkční schopnosti při požáru třída reakce na oheň B2cas1d1a1 jádro Cu 0,6/1kV (1-CXKH-R B2) 4x16mm2</t>
  </si>
  <si>
    <t>34111152</t>
  </si>
  <si>
    <t>kabel silový oheň retardující bezhalogenový bez funkční schopnosti při požáru třída reakce na oheň B2cas1d1a1 jádro Cu 0,6/1kV (1-CXKH-R B2) 4x25mm2</t>
  </si>
  <si>
    <t>210813041</t>
  </si>
  <si>
    <t>Montáž kabelu Cu plného nebo laněného do 1 kV žíly 4x50 mm2 (např. CYKY) bez ukončení uloženého pevně</t>
  </si>
  <si>
    <t>https://podminky.urs.cz/item/CS_URS_2024_02/210813041</t>
  </si>
  <si>
    <t>34111155</t>
  </si>
  <si>
    <t>kabel silový oheň retardující bezhalogenový bez funkční schopnosti při požáru třída reakce na oheň B2cas1d1a1 jádro Cu 0,6/1kV (1-CXKH-R B2) 4x50mm2</t>
  </si>
  <si>
    <t>741122031</t>
  </si>
  <si>
    <t>Montáž kabel Cu bez ukončení uložený pod omítku plný kulatý 5x1,5 až 2,5 mm2 (např. CYKY)</t>
  </si>
  <si>
    <t>https://podminky.urs.cz/item/CS_URS_2024_02/741122031</t>
  </si>
  <si>
    <t>34111162</t>
  </si>
  <si>
    <t>kabel silový oheň retardující bezhalogenový bez funkční schopnosti při požáru třída reakce na oheň B2cas1d1a1 jádro Cu 0,6/1kV (1-CXKH-R B2) 5x1,5mm2</t>
  </si>
  <si>
    <t>210801311</t>
  </si>
  <si>
    <t>Montáž vodiče Cu izolovaného plného nebo laněného s PVC pláštěm do 1 kV žíla 1,5 až 16 mm2 uloženého volně (např. CY, CHAH-V)</t>
  </si>
  <si>
    <t>https://podminky.urs.cz/item/CS_URS_2024_02/210801311</t>
  </si>
  <si>
    <t>34141142</t>
  </si>
  <si>
    <t>vodič propojovací jádro Cu lanované izolace PVC 450/750V (H07V-R) 1x16mm2</t>
  </si>
  <si>
    <t>741110511</t>
  </si>
  <si>
    <t>Montáž lišta a kanálek vkládací šířky do 60 mm s víčkem</t>
  </si>
  <si>
    <t>https://podminky.urs.cz/item/CS_URS_2024_02/741110511</t>
  </si>
  <si>
    <t>34571007</t>
  </si>
  <si>
    <t>lišta elektroinstalační hranatá PVC 40x20mm</t>
  </si>
  <si>
    <t>34571002</t>
  </si>
  <si>
    <t>lišta elektroinstalační hranatá PVC 60x40mm</t>
  </si>
  <si>
    <t>741110513</t>
  </si>
  <si>
    <t>Montáž lišta a kanálek vkládací šířky přes 120 do 180 mm s víčkem</t>
  </si>
  <si>
    <t>https://podminky.urs.cz/item/CS_URS_2024_02/741110513</t>
  </si>
  <si>
    <t>638040</t>
  </si>
  <si>
    <t>Kanál 638040 DLP-S45 130X50</t>
  </si>
  <si>
    <t>742110002</t>
  </si>
  <si>
    <t>Montáž trubek pro slaboproud plastových ohebných uložených pod omítku</t>
  </si>
  <si>
    <t>https://podminky.urs.cz/item/CS_URS_2024_02/742110002</t>
  </si>
  <si>
    <t>34571050</t>
  </si>
  <si>
    <t>trubka elektroinstalační ohebná EN 500 86-1141 (chránička) D 16/21,2mm</t>
  </si>
  <si>
    <t>742124002</t>
  </si>
  <si>
    <t>Montáž kabelů datových FTP, UTP, STP pro vnitřní rozvody do trubky</t>
  </si>
  <si>
    <t>168</t>
  </si>
  <si>
    <t>https://podminky.urs.cz/item/CS_URS_2024_02/742124002</t>
  </si>
  <si>
    <t>34121262</t>
  </si>
  <si>
    <t>kabel datový jádro Cu plné plášť PVC (U/UTP) kategorie 5e</t>
  </si>
  <si>
    <t>K001</t>
  </si>
  <si>
    <t>Demontáže</t>
  </si>
  <si>
    <t>172</t>
  </si>
  <si>
    <t>011464000</t>
  </si>
  <si>
    <t>Měření (monitoring) úrovně osvětlení</t>
  </si>
  <si>
    <t>174</t>
  </si>
  <si>
    <t>https://podminky.urs.cz/item/CS_URS_2024_02/011464000</t>
  </si>
  <si>
    <t>741810003</t>
  </si>
  <si>
    <t>Celková prohlídka elektrického rozvodu a zařízení přes 0,5 do 1 milionu Kč</t>
  </si>
  <si>
    <t>176</t>
  </si>
  <si>
    <t>https://podminky.urs.cz/item/CS_URS_2024_02/741810003</t>
  </si>
  <si>
    <t>R20</t>
  </si>
  <si>
    <t>Rozváděč - R20</t>
  </si>
  <si>
    <t>89</t>
  </si>
  <si>
    <t>133118</t>
  </si>
  <si>
    <t>Rám s dveřmi, SZ 0706-EI 30 DP1-S(a) / S(200)</t>
  </si>
  <si>
    <t>178</t>
  </si>
  <si>
    <t>112285</t>
  </si>
  <si>
    <t>Bočnice BPZ-MSW-7/SNAP rámu (1KS=1PÁR)</t>
  </si>
  <si>
    <t>180</t>
  </si>
  <si>
    <t>293595</t>
  </si>
  <si>
    <t>Lišta BPZ-DINR24-600 přístrojová</t>
  </si>
  <si>
    <t>182</t>
  </si>
  <si>
    <t>275200</t>
  </si>
  <si>
    <t>Příchytka BEL01 upevňovací vodivá</t>
  </si>
  <si>
    <t>PÁR</t>
  </si>
  <si>
    <t>184</t>
  </si>
  <si>
    <t>93</t>
  </si>
  <si>
    <t>275199</t>
  </si>
  <si>
    <t>Příchytka BEL12 upevňovací izolační</t>
  </si>
  <si>
    <t>186</t>
  </si>
  <si>
    <t>286684</t>
  </si>
  <si>
    <t>Deska BPZ-FP-600/150-45 krycí</t>
  </si>
  <si>
    <t>188</t>
  </si>
  <si>
    <t>95</t>
  </si>
  <si>
    <t>286681</t>
  </si>
  <si>
    <t>Deska BPZ-FP-600/050-BL krycí</t>
  </si>
  <si>
    <t>190</t>
  </si>
  <si>
    <t>178977</t>
  </si>
  <si>
    <t>Záslepka BS 12TE lámatelná hrubě žebr.b.</t>
  </si>
  <si>
    <t>192</t>
  </si>
  <si>
    <t>276288</t>
  </si>
  <si>
    <t>Spínač IS-125/3 3TE</t>
  </si>
  <si>
    <t>194</t>
  </si>
  <si>
    <t>941300</t>
  </si>
  <si>
    <t>941300 Svodič shield DSH TNC 255</t>
  </si>
  <si>
    <t>196</t>
  </si>
  <si>
    <t>174513</t>
  </si>
  <si>
    <t>Jistič AZ-3-B100, char B, 3-pólový, In=100A, Icu=20kA (ČSN EN 60947-2)</t>
  </si>
  <si>
    <t>198</t>
  </si>
  <si>
    <t>263401</t>
  </si>
  <si>
    <t>Jistič 63B/3 PL7</t>
  </si>
  <si>
    <t>200</t>
  </si>
  <si>
    <t>263517</t>
  </si>
  <si>
    <t>Chránič 10C/1N/0,03-A PFL7</t>
  </si>
  <si>
    <t>202</t>
  </si>
  <si>
    <t>263535</t>
  </si>
  <si>
    <t>Chránič 16B/1N/0,03-A PFL7</t>
  </si>
  <si>
    <t>204</t>
  </si>
  <si>
    <t>263435</t>
  </si>
  <si>
    <t>Chránič 10B/1N/0,03-A PFL7</t>
  </si>
  <si>
    <t>206</t>
  </si>
  <si>
    <t>263538</t>
  </si>
  <si>
    <t>Chránič 16C/1N/0,03-A PFL7</t>
  </si>
  <si>
    <t>208</t>
  </si>
  <si>
    <t>PMR20</t>
  </si>
  <si>
    <t>Podružný materiál</t>
  </si>
  <si>
    <t>210</t>
  </si>
  <si>
    <t>MOR20</t>
  </si>
  <si>
    <t>Montáže a protokoly</t>
  </si>
  <si>
    <t>212</t>
  </si>
  <si>
    <t>R21</t>
  </si>
  <si>
    <t>Rozváděč - R21</t>
  </si>
  <si>
    <t>107</t>
  </si>
  <si>
    <t>133119</t>
  </si>
  <si>
    <t>Rám s dveřmi, SZ 0704-EI 30 DP1-S(a) / S(200)</t>
  </si>
  <si>
    <t>214</t>
  </si>
  <si>
    <t>216</t>
  </si>
  <si>
    <t>293594</t>
  </si>
  <si>
    <t>Lišta BPZ-DINR13-400 přístrojová</t>
  </si>
  <si>
    <t>218</t>
  </si>
  <si>
    <t>220</t>
  </si>
  <si>
    <t>222</t>
  </si>
  <si>
    <t>286678</t>
  </si>
  <si>
    <t>Deska BPZ-FP-400/150-45 krycí</t>
  </si>
  <si>
    <t>224</t>
  </si>
  <si>
    <t>286675</t>
  </si>
  <si>
    <t>Deska BPZ-FP-400/050-BL krycí</t>
  </si>
  <si>
    <t>226</t>
  </si>
  <si>
    <t>228</t>
  </si>
  <si>
    <t>276284</t>
  </si>
  <si>
    <t>Spínač IS-100/3</t>
  </si>
  <si>
    <t>230</t>
  </si>
  <si>
    <t>232</t>
  </si>
  <si>
    <t>234</t>
  </si>
  <si>
    <t>236</t>
  </si>
  <si>
    <t>238</t>
  </si>
  <si>
    <t>110222</t>
  </si>
  <si>
    <t>Chránič Ex9LB63 3P+N 40A 30mA</t>
  </si>
  <si>
    <t>240</t>
  </si>
  <si>
    <t>263392</t>
  </si>
  <si>
    <t>Jistič 32B/3 PL7</t>
  </si>
  <si>
    <t>242</t>
  </si>
  <si>
    <t>PMR21</t>
  </si>
  <si>
    <t>244</t>
  </si>
  <si>
    <t>123</t>
  </si>
  <si>
    <t>MOR21</t>
  </si>
  <si>
    <t>246</t>
  </si>
  <si>
    <t>R22</t>
  </si>
  <si>
    <t>Rozváděč - R22</t>
  </si>
  <si>
    <t>248</t>
  </si>
  <si>
    <t>250</t>
  </si>
  <si>
    <t>252</t>
  </si>
  <si>
    <t>254</t>
  </si>
  <si>
    <t>256</t>
  </si>
  <si>
    <t>129</t>
  </si>
  <si>
    <t>258</t>
  </si>
  <si>
    <t>260</t>
  </si>
  <si>
    <t>262</t>
  </si>
  <si>
    <t>276276</t>
  </si>
  <si>
    <t xml:space="preserve">Vypínač IS-63/3 (Z-SE-63/3)  3TE</t>
  </si>
  <si>
    <t>264</t>
  </si>
  <si>
    <t>266</t>
  </si>
  <si>
    <t>268</t>
  </si>
  <si>
    <t>270</t>
  </si>
  <si>
    <t>272</t>
  </si>
  <si>
    <t>PMR22</t>
  </si>
  <si>
    <t>274</t>
  </si>
  <si>
    <t>MOR22</t>
  </si>
  <si>
    <t>276</t>
  </si>
  <si>
    <t>R23</t>
  </si>
  <si>
    <t>Rozváděč - R23</t>
  </si>
  <si>
    <t>278</t>
  </si>
  <si>
    <t>280</t>
  </si>
  <si>
    <t>282</t>
  </si>
  <si>
    <t>284</t>
  </si>
  <si>
    <t>286</t>
  </si>
  <si>
    <t>288</t>
  </si>
  <si>
    <t>290</t>
  </si>
  <si>
    <t>292</t>
  </si>
  <si>
    <t>294</t>
  </si>
  <si>
    <t>296</t>
  </si>
  <si>
    <t>298</t>
  </si>
  <si>
    <t>300</t>
  </si>
  <si>
    <t>302</t>
  </si>
  <si>
    <t>263393</t>
  </si>
  <si>
    <t>Jistič 40B/3 PL7</t>
  </si>
  <si>
    <t>304</t>
  </si>
  <si>
    <t>PMR23</t>
  </si>
  <si>
    <t>306</t>
  </si>
  <si>
    <t>MOR23</t>
  </si>
  <si>
    <t>308</t>
  </si>
  <si>
    <t>R231</t>
  </si>
  <si>
    <t>Rozváděč - R231</t>
  </si>
  <si>
    <t>133120</t>
  </si>
  <si>
    <t>Rám s dveřmi, SZ 0404-EI 30 DP1-S(a) / S(200)</t>
  </si>
  <si>
    <t>310</t>
  </si>
  <si>
    <t>112284</t>
  </si>
  <si>
    <t>Bočnice BPZ-MSW-4/SNAP rámu (1KS=1PÁR)</t>
  </si>
  <si>
    <t>312</t>
  </si>
  <si>
    <t>314</t>
  </si>
  <si>
    <t>316</t>
  </si>
  <si>
    <t>318</t>
  </si>
  <si>
    <t>320</t>
  </si>
  <si>
    <t>322</t>
  </si>
  <si>
    <t>324</t>
  </si>
  <si>
    <t>326</t>
  </si>
  <si>
    <t>328</t>
  </si>
  <si>
    <t>330</t>
  </si>
  <si>
    <t>PMR231</t>
  </si>
  <si>
    <t>332</t>
  </si>
  <si>
    <t>MOR231</t>
  </si>
  <si>
    <t>334</t>
  </si>
  <si>
    <t>46-M</t>
  </si>
  <si>
    <t>Zemní práce při extr.mont.pracích</t>
  </si>
  <si>
    <t>468091311</t>
  </si>
  <si>
    <t>Vysekání kapes a výklenků ve zdivu cihelném pro krabice 7x7x5 cm</t>
  </si>
  <si>
    <t>336</t>
  </si>
  <si>
    <t>https://podminky.urs.cz/item/CS_URS_2024_02/468091311</t>
  </si>
  <si>
    <t>468081336</t>
  </si>
  <si>
    <t>Vybourání otvorů pro elektroinstalace ve zdivu cihelném pl přes 0,09 do 0,25 m2 tl přes 75 do 90 cm</t>
  </si>
  <si>
    <t>338</t>
  </si>
  <si>
    <t>https://podminky.urs.cz/item/CS_URS_2024_02/468081336</t>
  </si>
  <si>
    <t>468101413</t>
  </si>
  <si>
    <t>Vysekání rýh pro montáž trubek a kabelů v cihelných zdech hl do 3 cm a š přes 5 do 7 cm</t>
  </si>
  <si>
    <t>340</t>
  </si>
  <si>
    <t>https://podminky.urs.cz/item/CS_URS_2024_02/468101413</t>
  </si>
  <si>
    <t>171</t>
  </si>
  <si>
    <t>460710033</t>
  </si>
  <si>
    <t>Vyplnění a omítnutí rýh při elektroinstalacích ve stěnách hl do 3 cm a š přes 5 do 7 cm</t>
  </si>
  <si>
    <t>342</t>
  </si>
  <si>
    <t>https://podminky.urs.cz/item/CS_URS_2024_02/460710033</t>
  </si>
  <si>
    <t>141R00</t>
  </si>
  <si>
    <t>Přirážka za podružný materiál</t>
  </si>
  <si>
    <t>344</t>
  </si>
  <si>
    <t>173</t>
  </si>
  <si>
    <t>013254000</t>
  </si>
  <si>
    <t>Dokumentace skutečného provedení stavby</t>
  </si>
  <si>
    <t>346</t>
  </si>
  <si>
    <t>https://podminky.urs.cz/item/CS_URS_2024_02/013254000</t>
  </si>
  <si>
    <t>202R00</t>
  </si>
  <si>
    <t>Zednické výpomoci</t>
  </si>
  <si>
    <t>348</t>
  </si>
  <si>
    <t>179</t>
  </si>
  <si>
    <t>00R00</t>
  </si>
  <si>
    <t>Likvidace odpadu, odvoz suti a vybouraných hmot na skládku,</t>
  </si>
  <si>
    <t>350</t>
  </si>
  <si>
    <t xml:space="preserve">D 1.4e - Zařízení zdravotně technických instalací </t>
  </si>
  <si>
    <t>0 - Přípravné a pomocné práce</t>
  </si>
  <si>
    <t>801-3 - Bourání a podchycování konstrukcí</t>
  </si>
  <si>
    <t>800-2 - Stavební práce</t>
  </si>
  <si>
    <t>800-721– A01 - Zdravotně technické instalace – vnitřní kanalizace</t>
  </si>
  <si>
    <t>800-721-A02 - Zdravotně technické instalace – vnitřní vodovod</t>
  </si>
  <si>
    <t>800-724 - Zdravotně technické instalace – strojní vybavení</t>
  </si>
  <si>
    <t>800-725 - Zdravotně technické instalace – zařizovací předměty</t>
  </si>
  <si>
    <t>767 - Konstrukce zámečnické</t>
  </si>
  <si>
    <t>Přípravné a pomocné práce</t>
  </si>
  <si>
    <t>005121020R</t>
  </si>
  <si>
    <t>Zařízení staveniště ZTI</t>
  </si>
  <si>
    <t>004111020R00</t>
  </si>
  <si>
    <t>Dokumentace skutečného provedení části ZTI</t>
  </si>
  <si>
    <t>801-3</t>
  </si>
  <si>
    <t>Bourání a podchycování konstrukcí</t>
  </si>
  <si>
    <t>974031142R00</t>
  </si>
  <si>
    <t>Vysekání rýh ve zdivu cihelném 7x7cm pro kanalizaci</t>
  </si>
  <si>
    <t>974031153R00</t>
  </si>
  <si>
    <t>Vysekání rýh ve zdivu cihelném 10x10cm pro kanalizaci</t>
  </si>
  <si>
    <t>974031164R00</t>
  </si>
  <si>
    <t>Vysekání rýh ve zdivu cihelném 15x15cm pro kanalizaci</t>
  </si>
  <si>
    <t>974031133R00</t>
  </si>
  <si>
    <t>Vysekání rýh ve zdivu cihelném 5x10cm pro vodovod</t>
  </si>
  <si>
    <t>974049143R00</t>
  </si>
  <si>
    <t>Vybourání rýhy v podlaze betonové, drážka 10x10cm</t>
  </si>
  <si>
    <t>971033231R00</t>
  </si>
  <si>
    <t>Vybourání otvorů zeď cihelná plocha do 0,025m2, hloubka 15cm</t>
  </si>
  <si>
    <t>971033241R00</t>
  </si>
  <si>
    <t>Vybourání otvorů zeď cihelná plocha do 0,025m2, hloubka 30cm</t>
  </si>
  <si>
    <t>971033251R00</t>
  </si>
  <si>
    <t>Vybourání otvorů zeď cihelná plocha do 0,025m2, hloubka 45cm</t>
  </si>
  <si>
    <t>970051060R00</t>
  </si>
  <si>
    <t>Vrtání jádrové do ŽB do D 60 mm - prostupy vodovodu průvlaky</t>
  </si>
  <si>
    <t>970054060R00</t>
  </si>
  <si>
    <t>Příp. za jádr. vrt. vodor. ve stěně ŽB do D 60 mm</t>
  </si>
  <si>
    <t>970053060R00</t>
  </si>
  <si>
    <t>Příp. za jádr. vrt. ve H nad 1,5 m ŽB do D 60 mm</t>
  </si>
  <si>
    <t>972054141R00</t>
  </si>
  <si>
    <t>Vybourání otvorů plochy do 0.0225m2 v železobetonových stropech (nové + staré)</t>
  </si>
  <si>
    <t>979082111R00</t>
  </si>
  <si>
    <t>Vnitrostaveništní přeprava suti do 10m uvnitř objektu</t>
  </si>
  <si>
    <t>979082121R00</t>
  </si>
  <si>
    <t>Vnitrostaveništní přeprava suti za každých dalších 5m (2x5m)</t>
  </si>
  <si>
    <t>979081111R00</t>
  </si>
  <si>
    <t>Odvoz vybouraných hmot a suti na skládku do vzdálenosti 1km</t>
  </si>
  <si>
    <t>979081121R00</t>
  </si>
  <si>
    <t>Odvoz vybouraných hmot a suti na skládku - příplatek za každý další km (9km)</t>
  </si>
  <si>
    <t>979 99</t>
  </si>
  <si>
    <t>Poplatek za skládku - recyklace (beton armovaný, příměsi do 30% 170101 )</t>
  </si>
  <si>
    <t>800-2</t>
  </si>
  <si>
    <t>Stavební práce</t>
  </si>
  <si>
    <t>612403385R00</t>
  </si>
  <si>
    <t>Hrubá výplň rýh maltou, rozměr cca 7x7cm - zaplentování kanalizačního potrubí</t>
  </si>
  <si>
    <t>612403386R00</t>
  </si>
  <si>
    <t>Hrubá výplň rýh maltou, rozměr cca 10x10cm - zaplentování kanalizačního potrubí</t>
  </si>
  <si>
    <t>612403388R00</t>
  </si>
  <si>
    <t>Hrubá výplň rýh maltou, rozměr cca 15x15cm - zaplentování kanalizačního potrubí</t>
  </si>
  <si>
    <t>612403385R00.1</t>
  </si>
  <si>
    <t>Hrubá výplň rýh maltou, rozměr cca 5x10cm zaplentování vodovodního potrubí</t>
  </si>
  <si>
    <t>340235212R00</t>
  </si>
  <si>
    <t>Zazdívka otvorů v příčkách a stěnách cihlami do plochy 0.025m2, tl. zdi nad 10cm, doplnění hrubých omítek</t>
  </si>
  <si>
    <t>411387531R00</t>
  </si>
  <si>
    <t>Úprava otvorů ve stropech po prostupech – doplnění stropu, plocha 0.25m2 (staré prostupy)</t>
  </si>
  <si>
    <t>611401111R00</t>
  </si>
  <si>
    <t>Oprava omítek na stropech po nových prostupech, doplnění stropu o ploše do 0.09m2</t>
  </si>
  <si>
    <t>612423531R00</t>
  </si>
  <si>
    <t>Omítka MV rýh stěn a prostupů šířky do 50cm - štuková (potrubí ve stávajících zdech mimo obklad)</t>
  </si>
  <si>
    <t>998011002R00</t>
  </si>
  <si>
    <t>Přesun hmot pro objekty zděné do výšky 12m</t>
  </si>
  <si>
    <t>800-721– A01</t>
  </si>
  <si>
    <t>Zdravotně technické instalace – vnitřní kanalizace</t>
  </si>
  <si>
    <t>721171803R00</t>
  </si>
  <si>
    <t>Demontáž potrubí novodurového do d75</t>
  </si>
  <si>
    <t>721171808R00</t>
  </si>
  <si>
    <t>Demontáž potrubí novodurového do d110</t>
  </si>
  <si>
    <t>721210814R00</t>
  </si>
  <si>
    <t>Demontáž potrubí z litiny do DN100</t>
  </si>
  <si>
    <t>721210818R00</t>
  </si>
  <si>
    <t>Demontáž vpusti DN100</t>
  </si>
  <si>
    <t>721140935R00</t>
  </si>
  <si>
    <t>Provedení opravy vnitřní kanalizace, potrubí litinové, přechod z plastových trub na litinu, DN 100 mm , zaslepení kanalizace v podlaze</t>
  </si>
  <si>
    <t>721110916R00</t>
  </si>
  <si>
    <t>Provedení opravy vnitřní kanalizace, potrubí kameninové, propojení dosavadního potrubí na PVC, DN 125 mm</t>
  </si>
  <si>
    <t>721176115R00</t>
  </si>
  <si>
    <t>Potrubí HT d110 odpadní svislé</t>
  </si>
  <si>
    <t>721176116R00</t>
  </si>
  <si>
    <t>Potrubí HT d125 odpadní svislé, zavěšené od stropem</t>
  </si>
  <si>
    <t>721176101R00</t>
  </si>
  <si>
    <t>Potrubí HT D32 připojovací</t>
  </si>
  <si>
    <t>721176102R00</t>
  </si>
  <si>
    <t>Potrubí HT D40 připojovací</t>
  </si>
  <si>
    <t>721176103R00</t>
  </si>
  <si>
    <t>Potrubí HT D50 připojovací</t>
  </si>
  <si>
    <t>721176104R00</t>
  </si>
  <si>
    <t>Potrubí HT D75 připojovací</t>
  </si>
  <si>
    <t>721176105R00</t>
  </si>
  <si>
    <t>Potrubí HT D110 připojovací</t>
  </si>
  <si>
    <t>721194104R00</t>
  </si>
  <si>
    <t>Vyvedení odpadních výpustek do D40</t>
  </si>
  <si>
    <t>721194105R00</t>
  </si>
  <si>
    <t>Vyvedení odpadních výpustek D50</t>
  </si>
  <si>
    <t>721194109R00</t>
  </si>
  <si>
    <t>Vyvedení odpadních výpustek D110</t>
  </si>
  <si>
    <t>722182006R00</t>
  </si>
  <si>
    <t>Montáž izolačních skruží na potrubí do DN50</t>
  </si>
  <si>
    <t>722 18-0001</t>
  </si>
  <si>
    <t>Akustická izolace na kanalizační potrubí Mirelon Protect tl.3mm do D50</t>
  </si>
  <si>
    <t>722182008RT1</t>
  </si>
  <si>
    <t>Montáž izolačních skruží na potrubí do DN100</t>
  </si>
  <si>
    <t>722 18-1001</t>
  </si>
  <si>
    <t>Akustická izolace na kanalizační potrubí Akustik 75/5mm</t>
  </si>
  <si>
    <t>722 18-1002</t>
  </si>
  <si>
    <t>Akustická izolace na kanalizační potrubí Akustik 110/5mm</t>
  </si>
  <si>
    <t>721223423RT2</t>
  </si>
  <si>
    <t>Vpusť podlahová se zápachovou uzávěrkou, mřížka nerez 115 x 115 D 50/75/110 mm - svislý, Primus</t>
  </si>
  <si>
    <t>721223427RT2</t>
  </si>
  <si>
    <t>Vpusť podlahová se zápachovou uzávěrkou, mřížka nerez 115 x 115 D 50/75 mm - vodorovný, Primus</t>
  </si>
  <si>
    <t>721223427RT1</t>
  </si>
  <si>
    <t>Vpust podlahová sprchová s krycí nerezovou mřížkou s vodní uzávěrou odtok svislý d 50/75</t>
  </si>
  <si>
    <t>764773317R00</t>
  </si>
  <si>
    <t>Zhotovení prostupů střešní krytinou z PVC – prostupová manžeta + dopojení</t>
  </si>
  <si>
    <t>286 155270.R</t>
  </si>
  <si>
    <t>Hlavice ventilační PVC110 / L 600</t>
  </si>
  <si>
    <t>764 77-0001</t>
  </si>
  <si>
    <t>Flexi manžeta do DN100-125 pro napojení větracího komínku</t>
  </si>
  <si>
    <t>721273160R00</t>
  </si>
  <si>
    <t>Přivzdušňovací ventil DN50/75 s průtokem vzduchu 8l/s</t>
  </si>
  <si>
    <t>713571111R00</t>
  </si>
  <si>
    <t>Požárně ochranná manžeta/ucpávka hloubky 60mm EI 90, do D50, se zajištěním přístupu pro revizi</t>
  </si>
  <si>
    <t>713571113R00</t>
  </si>
  <si>
    <t>Požárně ochranná manžeta hloubky 60mm EI 90, D75, se zajištěním přístupu pro revizi</t>
  </si>
  <si>
    <t>713571115R00</t>
  </si>
  <si>
    <t>Požárně ochranná manžeta hloubky 60mm EI 90, D110, se zajištěním přístupu pro revizi</t>
  </si>
  <si>
    <t>713571116R00</t>
  </si>
  <si>
    <t>Požárně ochranná manžeta hloubky 60mm EI 90, D125, se zajištěním přístupu pro revizi</t>
  </si>
  <si>
    <t>721290112R00</t>
  </si>
  <si>
    <t>Zkouška těsnosti svodné kanalizace vodou a odpadní kouřem do DN200</t>
  </si>
  <si>
    <t>998721102R00</t>
  </si>
  <si>
    <t>Přesun hmot pro vnitřní kanalizaci do 12m</t>
  </si>
  <si>
    <t>800-721-A02</t>
  </si>
  <si>
    <t>Zdravotně technické instalace – vnitřní vodovod</t>
  </si>
  <si>
    <t>722190901R00</t>
  </si>
  <si>
    <t>Otevření/uzavření vodovodního potrubí při opravách včetně napuštění a vypuštění vody</t>
  </si>
  <si>
    <t>722130802R00</t>
  </si>
  <si>
    <t>Demontáž trub ocelových závitových do DN40 včetně armatur včetně přípojky</t>
  </si>
  <si>
    <t>722170804R00</t>
  </si>
  <si>
    <t>Demontáž trub plastových z PD do D63 včetně armatur</t>
  </si>
  <si>
    <t>722181812R00</t>
  </si>
  <si>
    <t>Demontáž plstěných pásů a izolace z trubek ocelových do D50</t>
  </si>
  <si>
    <t>722130233R00</t>
  </si>
  <si>
    <t>Potrubí z trub.závit.pozink.svařovan. 11343,DN 25</t>
  </si>
  <si>
    <t>722130234R00</t>
  </si>
  <si>
    <t>Potrubí z trub.závit.pozink.svařovan. 11343,DN 32</t>
  </si>
  <si>
    <t>722130235R00</t>
  </si>
  <si>
    <t>Potrubí z trub.závit.pozink.svařovan. 11343,DN 40</t>
  </si>
  <si>
    <t>722178711R00</t>
  </si>
  <si>
    <t>Rozvod vody z vícevrstvého plastového potrubí PP-RCT/PP-RCT+BF/PP-RCT průměr D20, tlaková řada S3.2, kotvení</t>
  </si>
  <si>
    <t>722178712R00</t>
  </si>
  <si>
    <t>Rozvod vody z vícevrstvého plastového potrubí PP-RCT/PP-RCT+BF/PP-RCT průměr D25, tlaková řada S3.2, kotvení</t>
  </si>
  <si>
    <t>722178713R00</t>
  </si>
  <si>
    <t>Rozvod vody z vícevrstvého plastového potrubí PP-RCT/PP-RCT+BF/PP-RCT průměr D32, tlaková řada S3.2, kotvení</t>
  </si>
  <si>
    <t>722178714R00</t>
  </si>
  <si>
    <t>Rozvod vody z vícevrstvého plastového potrubí PP-RCT/PP-RCT+BF/PP-RCT průměr D40, tlaková řada S3.2, kotvení</t>
  </si>
  <si>
    <t>722178715R00</t>
  </si>
  <si>
    <t>Rozvod vody z vícevrstvého plastového potrubí PP-RCT/PP-RCT+BF/PP-RCT průměr D50, tlaková řada S3.2, kotvení</t>
  </si>
  <si>
    <t>722182004RT1</t>
  </si>
  <si>
    <t>283771025R</t>
  </si>
  <si>
    <t>Izolační hadice Mirelon tl.6mm, vnitřní průměr 20mm</t>
  </si>
  <si>
    <t>283771091R</t>
  </si>
  <si>
    <t>Izolační hadice Mirelon tl.6mm, vnitřní průměr 25mm</t>
  </si>
  <si>
    <t>283771125R</t>
  </si>
  <si>
    <t>Izolační hadice tl.6mm, vnitřní průměr 32mm (požární potrubí)</t>
  </si>
  <si>
    <t>283771027R</t>
  </si>
  <si>
    <t>Izolační hadice Mirelon tl.13mm, vnitřní průměr do 20mm</t>
  </si>
  <si>
    <t>283771029R</t>
  </si>
  <si>
    <t>Izolační hadice Mirelon tl.13mm, vnitřní průměr 25mm</t>
  </si>
  <si>
    <t>283771127R</t>
  </si>
  <si>
    <t>Izolační hadice PE návlek tl.13mm, vnitřní průměr 32mm</t>
  </si>
  <si>
    <t>2837711523R</t>
  </si>
  <si>
    <t>Izolační hadice PE návlek tl.13mm, vnitřní průměr 40mm</t>
  </si>
  <si>
    <t>283771166R</t>
  </si>
  <si>
    <t>Izolační hadice Mirelon tl.13mm, vnitřní průměr 50mm</t>
  </si>
  <si>
    <t>283 771028.R</t>
  </si>
  <si>
    <t>Izolační hadice PE návlek tl.20mm, vnitřní průměr 20mm</t>
  </si>
  <si>
    <t>283 771093.R</t>
  </si>
  <si>
    <t>Izolační hadice PE návlek tl.20mm, vnitřní průměr 25mm</t>
  </si>
  <si>
    <t>722 18-0001.1</t>
  </si>
  <si>
    <t>Izolační pouzdro z MV s Al polepem tl.30mm, vnitřní průměr do 20mm</t>
  </si>
  <si>
    <t>722 18-0002</t>
  </si>
  <si>
    <t>Izolační pouzdro z MV s Al polepem tl.30mm, vnitřní průměr 25mm</t>
  </si>
  <si>
    <t>722 18-0003</t>
  </si>
  <si>
    <t>Izolační pouzdro z MV s Al polepem tl.30mm, vnitřní průměr 32mm</t>
  </si>
  <si>
    <t>722 18-0004</t>
  </si>
  <si>
    <t>Izolační pouzdro z MV s Al polepem tl.30mm, vnitřní průměr 40mm</t>
  </si>
  <si>
    <t>722190401R00</t>
  </si>
  <si>
    <t>Vyvedení a upevnění výpustek do DN15</t>
  </si>
  <si>
    <t>722220121R00</t>
  </si>
  <si>
    <t>Nástěnka pro vodovodní baterii</t>
  </si>
  <si>
    <t>722 229101R00</t>
  </si>
  <si>
    <t>Montáž armatur závitových z jedním závitem DN15</t>
  </si>
  <si>
    <t>551100161R</t>
  </si>
  <si>
    <t>Výtokový kulový kohout DN15</t>
  </si>
  <si>
    <t>722229102R00</t>
  </si>
  <si>
    <t>Montáž armatur závitových z jedním závitem DN20</t>
  </si>
  <si>
    <t>55111401R</t>
  </si>
  <si>
    <t>Pojistný ventil DN20, Potv 6bar</t>
  </si>
  <si>
    <t>722239101R00</t>
  </si>
  <si>
    <t>Montáž vodovodních armatur, 2 závity do DN15</t>
  </si>
  <si>
    <t>551100010R</t>
  </si>
  <si>
    <t>Kulový kohout DN15 s páčkou</t>
  </si>
  <si>
    <t>722 23-0001</t>
  </si>
  <si>
    <t>Vyvažovací ventil s uzavíráním pro rozvody TV DN15</t>
  </si>
  <si>
    <t>722 23-0002</t>
  </si>
  <si>
    <t>Oddělovací BA ventil DN15</t>
  </si>
  <si>
    <t>722239102R00</t>
  </si>
  <si>
    <t>Montáž vodovodních armatur, 2 závity DN20</t>
  </si>
  <si>
    <t>551100011R</t>
  </si>
  <si>
    <t>Kulový kohout DN20 s páčkou</t>
  </si>
  <si>
    <t>551 1001811.R</t>
  </si>
  <si>
    <t>Ventil zpětný EURA těžký - 3/4" FF - Kv 2,70</t>
  </si>
  <si>
    <t>722239103R00</t>
  </si>
  <si>
    <t>Montáž vodovodních armatur, 2 závity DN25</t>
  </si>
  <si>
    <t>551100012R</t>
  </si>
  <si>
    <t>Kulový kohout DN25 s páčkou pro vodu, PN20</t>
  </si>
  <si>
    <t>722239104R00</t>
  </si>
  <si>
    <t>Montáž vodovodních armatur, 2 závity DN32</t>
  </si>
  <si>
    <t>551100013R</t>
  </si>
  <si>
    <t>Kulový kohout DN32 s páčkou pro vodu, PN20</t>
  </si>
  <si>
    <t>5511001813R</t>
  </si>
  <si>
    <t>Zpětný ventil DN32</t>
  </si>
  <si>
    <t>722239105R00</t>
  </si>
  <si>
    <t>Montáž vodovodních armatur, 2 závity DN40</t>
  </si>
  <si>
    <t>551100014R</t>
  </si>
  <si>
    <t>Kulový kohout DN40 s páčkou pro vodu, PN20</t>
  </si>
  <si>
    <t>5511001814R</t>
  </si>
  <si>
    <t>Ventil zpětný EURA těžký - 6/4" FF - Kv 9,60</t>
  </si>
  <si>
    <t>551 3806095.R</t>
  </si>
  <si>
    <t>Ventil vodovodní šikmý, Rp, DN 40</t>
  </si>
  <si>
    <t>551 100224.R</t>
  </si>
  <si>
    <t>Tlakový redukční ventil DN40 s manometrem a nastavitelným výstupním tlakem 1-6bar</t>
  </si>
  <si>
    <t>722254201RT3</t>
  </si>
  <si>
    <t>Hadicový systém D25/30 - skříň s výzbrojí, výchozí revize</t>
  </si>
  <si>
    <t>734429101R00</t>
  </si>
  <si>
    <t>Tlakoměr deformační se smyčkou a kohoutem 0-10bar</t>
  </si>
  <si>
    <t>722 13-3917.R00</t>
  </si>
  <si>
    <t>Oprava závitového potrubí, vsazení příruby oválné DN 80 mm</t>
  </si>
  <si>
    <t>722 13-0001</t>
  </si>
  <si>
    <t>Závitová příruba DN80-6/4"</t>
  </si>
  <si>
    <t>713552111R00</t>
  </si>
  <si>
    <t>protipožární trubní ucpávka EI120 do d40, stěna/strop</t>
  </si>
  <si>
    <t>722280108R00</t>
  </si>
  <si>
    <t>Tlaková zkouška potrubí závitového do DN50</t>
  </si>
  <si>
    <t>722290234R00</t>
  </si>
  <si>
    <t>Proplach a dezinfekce potrubí do DN80 včetně části starého potrubí</t>
  </si>
  <si>
    <t>722 -01</t>
  </si>
  <si>
    <t>Zaregulování cirkulačního okruhu TV</t>
  </si>
  <si>
    <t>998722102R00</t>
  </si>
  <si>
    <t>Přesun hmot pro vnitřní vodovod do 12m</t>
  </si>
  <si>
    <t>800-724</t>
  </si>
  <si>
    <t>Zdravotně technické instalace – strojní vybavení</t>
  </si>
  <si>
    <t>732429112R00</t>
  </si>
  <si>
    <t>Montáž čerpadel oběhových do DN40 + elektrické zapojení</t>
  </si>
  <si>
    <t>732 42-0001</t>
  </si>
  <si>
    <t>cirkulační čerpadlo nerezové provedení Q=0,4m3/hod při deltaP=15kPa, tři stupně otáček</t>
  </si>
  <si>
    <t>732339103R00</t>
  </si>
  <si>
    <t>Montáž/demontáž tlakové expanzní nádoby do 35l</t>
  </si>
  <si>
    <t>734169412R00</t>
  </si>
  <si>
    <t>Montáž odvaděčů / čerpadla kondenzátu včetně dodávky hadice délky 4m</t>
  </si>
  <si>
    <t>484 8173030.R</t>
  </si>
  <si>
    <t>čerpadlo kondenzátu, integrovaná nádoba 1,7l, zpětný ventil, výtlak hadice 16/25mm, výtlak max 5m, 230V</t>
  </si>
  <si>
    <t>998724101R00</t>
  </si>
  <si>
    <t>Přesun hmot pro strojní vybavení do H=6m</t>
  </si>
  <si>
    <t>800-725</t>
  </si>
  <si>
    <t>Zdravotně technické instalace – zařizovací předměty</t>
  </si>
  <si>
    <t>725820801R00</t>
  </si>
  <si>
    <t>Demontáž baterie nástěnné/stojánkové do G 3/4</t>
  </si>
  <si>
    <t>725210821R00</t>
  </si>
  <si>
    <t>demontáž umyvadel na šrouby</t>
  </si>
  <si>
    <t>725110811R00</t>
  </si>
  <si>
    <t>demontáž klozetových mís splachovacích</t>
  </si>
  <si>
    <t>725330840R00</t>
  </si>
  <si>
    <t>Demontáž výlevky ocelové nebo litinové</t>
  </si>
  <si>
    <t>725310823R00</t>
  </si>
  <si>
    <t>Demontáž dřezů 1dílných v kuchyňské sestavě</t>
  </si>
  <si>
    <t>725122817R00</t>
  </si>
  <si>
    <t>demontáž pisoáru bez nádrže</t>
  </si>
  <si>
    <t>726212321R00</t>
  </si>
  <si>
    <t>Předstěnový modul pro závěsné WC pro lehké příčky H=112cm</t>
  </si>
  <si>
    <t>28696756R</t>
  </si>
  <si>
    <t>Tlačítko pro ovládání splachování do předstěnového systému, plastové, 2 množství vody</t>
  </si>
  <si>
    <t>725119306R00</t>
  </si>
  <si>
    <t>Montáž klozetu závěsného</t>
  </si>
  <si>
    <t>642400531R</t>
  </si>
  <si>
    <t>Závěsný klozet L=530mm, barva bílá</t>
  </si>
  <si>
    <t>551673931R</t>
  </si>
  <si>
    <t>Sedátko bílé, duroplast</t>
  </si>
  <si>
    <t>725219201R00</t>
  </si>
  <si>
    <t>Montáž umyvadla včetně dodávky zápachové uzavírky</t>
  </si>
  <si>
    <t>642153261R</t>
  </si>
  <si>
    <t>Umyvadlo 500x420mm, bílé, otvor pro baterii</t>
  </si>
  <si>
    <t>642153255R</t>
  </si>
  <si>
    <t>Umyvadlo 550x420mm, bílé, otvor pro baterii</t>
  </si>
  <si>
    <t>642-01</t>
  </si>
  <si>
    <t>Umyvadlo 1000x480, keramické bílé s dvěmaotvory pro baterii a středovým odtokem</t>
  </si>
  <si>
    <t>725019101R00</t>
  </si>
  <si>
    <t>Výlevka stacionární vodorovný/svislý dopad keramická s plastovou mřížkou</t>
  </si>
  <si>
    <t>725319101R00</t>
  </si>
  <si>
    <t>Montáž dřezů jednoduchých – napojení, dodávka zápachové uzavírky</t>
  </si>
  <si>
    <t>55231346R</t>
  </si>
  <si>
    <t>Dřez nerezový jednodílný s odkládací plochou</t>
  </si>
  <si>
    <t>725249102R00</t>
  </si>
  <si>
    <t>Montáž sprchových mís a vaniček včetně zápachové uzavírky a lemovací lišty</t>
  </si>
  <si>
    <t>642 938226.R</t>
  </si>
  <si>
    <t>Akrylátová vanička čtvrtkruh 90x90, odtok d50/90, PU nosič</t>
  </si>
  <si>
    <t>725249103R00</t>
  </si>
  <si>
    <t>Montáž sprchových koutů</t>
  </si>
  <si>
    <t>554 28023.R</t>
  </si>
  <si>
    <t>Sprchový kout čtvrtkruh 90cm, sklo čiré, H=180cm</t>
  </si>
  <si>
    <t>725016123R00</t>
  </si>
  <si>
    <t>Urinál odsávací GOLEM 4306.1, přívod svislý, bílý</t>
  </si>
  <si>
    <t>725869204R00</t>
  </si>
  <si>
    <t>Montáž zápachových uzavírek D40 pro napojení VZT jednotek</t>
  </si>
  <si>
    <t>551623505R</t>
  </si>
  <si>
    <t>Zápustný podomítkový sifon d32 s kuličkou pro napojení klima</t>
  </si>
  <si>
    <t>28654741R</t>
  </si>
  <si>
    <t>Sifon zápachový s kuličkou D40 pro klimatizaci</t>
  </si>
  <si>
    <t>725819401R00</t>
  </si>
  <si>
    <t>Montáž rohového ventilu s hadičkou pro WC a umyvadla</t>
  </si>
  <si>
    <t>55141101R</t>
  </si>
  <si>
    <t>Rohový ventil DN15-3/8“</t>
  </si>
  <si>
    <t>551 6-2025.5.R</t>
  </si>
  <si>
    <t>ATS001 Pisoárový tlakový splachovač</t>
  </si>
  <si>
    <t>725829301R00</t>
  </si>
  <si>
    <t>Montáž stojánkové umyvadlové, dřezové či bidetové pákové baterie</t>
  </si>
  <si>
    <t>55144202R</t>
  </si>
  <si>
    <t>Páková stojánková baterie pro umyvadla, chrom, propojovací hadičky k roháčkům, třída A+</t>
  </si>
  <si>
    <t>55145041R</t>
  </si>
  <si>
    <t>Páková stojánková baterie pro dřez, chrom, propojovací hadičky k roháčkům, třída A+</t>
  </si>
  <si>
    <t>725829201R00</t>
  </si>
  <si>
    <t>Montáž umyvadlové,dřezové a nástěnné baterie chromové, montáž baterie pro výlevku</t>
  </si>
  <si>
    <t>55144210R</t>
  </si>
  <si>
    <t>Nástěnná páková baterie pro výlevku a dřez</t>
  </si>
  <si>
    <t>725849200R00</t>
  </si>
  <si>
    <t>Montáž baterií sprchových, nastavitelná výška</t>
  </si>
  <si>
    <t>55145009R</t>
  </si>
  <si>
    <t>Baterie sprchová směšovací nástěnná se sprchovou tyčí , třída A+</t>
  </si>
  <si>
    <t>55145-001</t>
  </si>
  <si>
    <t>Baterie nástěnná sprchová s tlačným ventilem s možností nastavení výstupní teploty, vnější přívod k výtokové hlavici, hlavice, rozteč 150mm</t>
  </si>
  <si>
    <t>725989101R00</t>
  </si>
  <si>
    <t>Montáž dvířek kovových i z PH</t>
  </si>
  <si>
    <t>28349010R</t>
  </si>
  <si>
    <t>Dvířka revizní se zámkem, barva bílá, rozměr 150/250mm, 200/20mm, 150/150mm</t>
  </si>
  <si>
    <t>998725102R00</t>
  </si>
  <si>
    <t>Přesun hmot pro zařizovací předměty do 12m</t>
  </si>
  <si>
    <t>767871110R00</t>
  </si>
  <si>
    <t>Montáž podpěrné konstrukce pro ležaté potrubí vody</t>
  </si>
  <si>
    <t>423 9-1662.1.R</t>
  </si>
  <si>
    <t>podpůrný žlab pozink pro potrubí průměru 20mm, délka 2m</t>
  </si>
  <si>
    <t>423 9-1662.3.R</t>
  </si>
  <si>
    <t>podpůrný žlab pozink pro potrubí průměru 32mm, délka 2m</t>
  </si>
  <si>
    <t>423 9-1662.4.R</t>
  </si>
  <si>
    <t>podpůrný žlab pozink pro potrubí průměru 40mm, délka 2m</t>
  </si>
  <si>
    <t>423 916625.R</t>
  </si>
  <si>
    <t>podpůrný žlab pozink pro potrubí průměru 50mm, délka 2m</t>
  </si>
  <si>
    <t>767 87-0007</t>
  </si>
  <si>
    <t>podpůrný nosník 38/40 pozink na závitových tyčích M12, hmoždinky, upevňovací sestavy pro objímky bez objímek - zahrnuty v montáži potrubí</t>
  </si>
  <si>
    <t>998767101R00</t>
  </si>
  <si>
    <t>Přesun hmot pro zámečnické konstrukce v objektech s H=6m</t>
  </si>
  <si>
    <t>D.1.4a - Zařízení pro vytápění staveb</t>
  </si>
  <si>
    <t>800-1 - Běžné stavební práce</t>
  </si>
  <si>
    <t>732 - Ústřední vytápění - strojovny</t>
  </si>
  <si>
    <t>733 - Ústřední vytápění - rozvod potrubí</t>
  </si>
  <si>
    <t>734 - Ústřední vytápění - armatury</t>
  </si>
  <si>
    <t>735 - Ústřední vytápění - tělesa</t>
  </si>
  <si>
    <t>730 - Ústřední vytápění - hodinové sazby</t>
  </si>
  <si>
    <t>Zařízení staveniště oboru vytápění</t>
  </si>
  <si>
    <t>Dokumentace skutečného provedení části vytápění</t>
  </si>
  <si>
    <t>Vysekání rýh ve zdivu cihelném 5x10cm</t>
  </si>
  <si>
    <t>Vrtání jádrové do ŽB do D 60 mm - prostupy topení věnce</t>
  </si>
  <si>
    <t>Vybourání otvorů plochy do 0.0225m2 v železobetonových stropech</t>
  </si>
  <si>
    <t>800-1</t>
  </si>
  <si>
    <t>Běžné stavební práce</t>
  </si>
  <si>
    <t>Hrubá výplň rýh maltou, rozměr cca 5x10cm zaplentování potrubí</t>
  </si>
  <si>
    <t>Zazdívka otvorů v příčkách a stěnách cihlami do plochy 0.025m2 / oprava omítek prostupů, tl. zdi nad 10cm</t>
  </si>
  <si>
    <t>Oprava omítek na stropech po nových prostupech o ploše do 0.09m2</t>
  </si>
  <si>
    <t>999281111R00</t>
  </si>
  <si>
    <t>Přesun hmot pro opravu a údržbu do v=6m</t>
  </si>
  <si>
    <t>732</t>
  </si>
  <si>
    <t>Ústřední vytápění - strojovny</t>
  </si>
  <si>
    <t>732211815R00</t>
  </si>
  <si>
    <t>Demontáž ohříváků zásobníkových ležatých do 1600 l - nefunkční TV</t>
  </si>
  <si>
    <t>732213814R00</t>
  </si>
  <si>
    <t>Rozřezání demontovaných ohříváků do 1600 l</t>
  </si>
  <si>
    <t>732320813R00</t>
  </si>
  <si>
    <t>Odpojení nádrží od rozvodů potrubí, do 200 l - otevřená EN schodiště</t>
  </si>
  <si>
    <t>732890802R00</t>
  </si>
  <si>
    <t>Přemístění vybouraných hmot - strojovny, H do 12 m</t>
  </si>
  <si>
    <t>733</t>
  </si>
  <si>
    <t>Ústřední vytápění - rozvod potrubí</t>
  </si>
  <si>
    <t>733120815R00</t>
  </si>
  <si>
    <t>Demontáž potrubí z hladkých trubek D 38</t>
  </si>
  <si>
    <t>733190801R00</t>
  </si>
  <si>
    <t>Odřezání potrubních objímek dvojitých do DN 50</t>
  </si>
  <si>
    <t>733193810R00</t>
  </si>
  <si>
    <t>Rozřezání konzol pro potrubí z úhel.L 80x80x8 mm</t>
  </si>
  <si>
    <t>733163102R00</t>
  </si>
  <si>
    <t>Montáž potrubí z měděných trubek D15 včetně tvarovek a prořezu, kotvení, lešení, pájení na měkko</t>
  </si>
  <si>
    <t>733163103R00</t>
  </si>
  <si>
    <t>Montáž potrubí z měděných trubek D18 včetně tvarovek a prořezu, kotvení, lešení, pájení na měkko</t>
  </si>
  <si>
    <t>733163104R00</t>
  </si>
  <si>
    <t>Montáž potrubí z měděných trubek D22 včetně tvarovek a prořezu, kotvení, lešení, pájení na měkko</t>
  </si>
  <si>
    <t>733163105R00</t>
  </si>
  <si>
    <t>Montáž potrubí z měděných trubek D28 včetně tvarovek a prořezu, kotvení, lešení, pájení na měkko</t>
  </si>
  <si>
    <t>733163106R00</t>
  </si>
  <si>
    <t>Montáž potrubí z měděných trubek D35 včetně tvarovek a prořezu, kotvení, lešení, pájení na měkko</t>
  </si>
  <si>
    <t>722181211RT5</t>
  </si>
  <si>
    <t>Montáž a dodávka izolačních skruží, tloušťka stěny 6mm pro potrubí s vnějším průměrem 15mm</t>
  </si>
  <si>
    <t>722 18-1211.RT6</t>
  </si>
  <si>
    <t>Montáž a dodávka izolačních skruží, tloušťka stěny 6mm pro potrubí s vnějším průměrem 18mm</t>
  </si>
  <si>
    <t>722 18-1214.RT5</t>
  </si>
  <si>
    <t>Montáž a dodávka izolačních skruží, tloušťka stěny 20mm pro potrubí s vnějším průměrem 15mm</t>
  </si>
  <si>
    <t>722 18-1215.RT7</t>
  </si>
  <si>
    <t>Montáž a dodávka izolačních skruží, tloušťka stěny 25mm pro potrubí s vnějším průměrem 22mm</t>
  </si>
  <si>
    <t>722 18-1215.RT9</t>
  </si>
  <si>
    <t>Montáž a dodávka izolačních skruží, tloušťka stěny 25mm pro potrubí s vnějším průměrem 28mm</t>
  </si>
  <si>
    <t>722 18-1215.RU2</t>
  </si>
  <si>
    <t>Montáž a dodávka izolačních skruží, tloušťka stěny 25mm pro potrubí s vnějším průměrem 35mm</t>
  </si>
  <si>
    <t>733190108R00</t>
  </si>
  <si>
    <t>Tlaková zkouška potrubí ústředního vytápění do DN50 včetně napuštění vody a proplachu potrubí</t>
  </si>
  <si>
    <t>998733101R00</t>
  </si>
  <si>
    <t>Přesun hmot pro potrubí ústředního vytápění do 6m</t>
  </si>
  <si>
    <t>734</t>
  </si>
  <si>
    <t>Ústřední vytápění - armatury</t>
  </si>
  <si>
    <t>734209103R00</t>
  </si>
  <si>
    <t>Montáž závitových armatur s jedním závitem DN15</t>
  </si>
  <si>
    <t>551 1-0016.1.R</t>
  </si>
  <si>
    <t>Vypouštěcí kohout DN15</t>
  </si>
  <si>
    <t>734209113R00</t>
  </si>
  <si>
    <t>Montáž závitových armatur s dvěma závity do DN15</t>
  </si>
  <si>
    <t>551 1-0001.0.R</t>
  </si>
  <si>
    <t>734209114R00</t>
  </si>
  <si>
    <t>Montáž závitových armatur s dvěma závity DN20</t>
  </si>
  <si>
    <t>551 1-0001.1.R</t>
  </si>
  <si>
    <t>Kulový kohout DN20 s páčkou, PN16</t>
  </si>
  <si>
    <t>734209115R00</t>
  </si>
  <si>
    <t>Montáž závitových armatur s dvěma závity DN25</t>
  </si>
  <si>
    <t>551 1-0001.2.R</t>
  </si>
  <si>
    <t>Kulový kohout DN25 s páčkou, PN16</t>
  </si>
  <si>
    <t>734209116R00</t>
  </si>
  <si>
    <t>Montáž závitových armatur s dvěma závity DN32</t>
  </si>
  <si>
    <t>551 1-0001.3.R</t>
  </si>
  <si>
    <t>Kulový kohout DN32 s páčkou, PN16</t>
  </si>
  <si>
    <t>551 2001434.R</t>
  </si>
  <si>
    <t>Šroubení topenářské DN32</t>
  </si>
  <si>
    <t>734 20-4001</t>
  </si>
  <si>
    <t>vyvažovací ventil s měřícími koncovkami Heimeier STAD DN32</t>
  </si>
  <si>
    <t>734291912R00</t>
  </si>
  <si>
    <t>Výměna ventilové vložky VK tělesa za novou typu Danfoss</t>
  </si>
  <si>
    <t>734 29-0001</t>
  </si>
  <si>
    <t>Ventilová vložka pro VK tělesa typu Danfoss RA-N, normální a velký průtok</t>
  </si>
  <si>
    <t>734 29-0002</t>
  </si>
  <si>
    <t>Ventilová vložka pro VK tělesa typu Danfoss RA-U pro malé průtoky</t>
  </si>
  <si>
    <t>734209113R00.1</t>
  </si>
  <si>
    <t>Montáž armatur závitových,se 2závity, G 1/2</t>
  </si>
  <si>
    <t>551 21102.R</t>
  </si>
  <si>
    <t>Ventil radiátorový Danfoss RA -N 15 přímý , klipové napojení TRH</t>
  </si>
  <si>
    <t>551 37383.R</t>
  </si>
  <si>
    <t>Danfoss šroubení radiátorové RLV15 přímé 1/2"</t>
  </si>
  <si>
    <t>734266426R00</t>
  </si>
  <si>
    <t>Šroubení uz.dvoutr.s vyp.rohov.Heimer Vekolux DN15</t>
  </si>
  <si>
    <t>734209105R00</t>
  </si>
  <si>
    <t>Montáž armatur závitových,s 1závitem, G 1 - TRH</t>
  </si>
  <si>
    <t>734 20-0001</t>
  </si>
  <si>
    <t>paroplynová termostatická hlavice antivandal, klipové napojení Danfoss Aero RA 015G4540</t>
  </si>
  <si>
    <t>734263772R00</t>
  </si>
  <si>
    <t>Svěrné šroubení pro přesné ocelové trubky pro vnitřní závit 15x1.2</t>
  </si>
  <si>
    <t>998734101R00</t>
  </si>
  <si>
    <t>Přesun hmot pro armatury do H=6m</t>
  </si>
  <si>
    <t>735</t>
  </si>
  <si>
    <t>Ústřední vytápění - tělesa</t>
  </si>
  <si>
    <t>735291800R00</t>
  </si>
  <si>
    <t>Demontáž konzol otopných těles do odpadu</t>
  </si>
  <si>
    <t>735151821R00</t>
  </si>
  <si>
    <t>Demontáž otopných těles panelových dvouřadých a článkových, délky do 1500 mm</t>
  </si>
  <si>
    <t>735159220R00</t>
  </si>
  <si>
    <t>Montáž panelových těles 2řadých do délky 1500 mm</t>
  </si>
  <si>
    <t>484 574890.R</t>
  </si>
  <si>
    <t>Deskové otopné těleso spodní připojení Radik VK/VKL 21/500/400, konzole, odvzdušnění</t>
  </si>
  <si>
    <t>484 57559.R</t>
  </si>
  <si>
    <t>Deskové otopné těleso spodní připojení Radik VK/VKL 22/500/400, konzole, odvzdušnění</t>
  </si>
  <si>
    <t>484 57562.A.R</t>
  </si>
  <si>
    <t>Deskové otopné těleso spodní připojení Radik VK/VKL 22/500/700, konzole, odvzdušnění</t>
  </si>
  <si>
    <t>484 57563.A.R</t>
  </si>
  <si>
    <t>Deskové otopné těleso spodní připojení Radik VK/VKL 22/500/800, konzole, odvzdušnění</t>
  </si>
  <si>
    <t>484 57565.A.R</t>
  </si>
  <si>
    <t>Deskové otopné těleso spodní připojení Radik VK/VKL 22/500/1000, konzole, odvzdušnění</t>
  </si>
  <si>
    <t>484 57567.A.R</t>
  </si>
  <si>
    <t>Deskové otopné těleso spodní připojení Radik VK/VKL 22/500/1200, konzole, odvzdušnění</t>
  </si>
  <si>
    <t>484 57462.R</t>
  </si>
  <si>
    <t>Deskové otopné těleso spodní připojení Radik VK/VKL 20/600/400, konzole, odvzdušnění</t>
  </si>
  <si>
    <t>484 57501.R</t>
  </si>
  <si>
    <t>Deskové otopné těleso spodní připojení Radik VK/VKL 21/600/400, konzole, odvzdušnění</t>
  </si>
  <si>
    <t>484 57575.R</t>
  </si>
  <si>
    <t>Deskové otopné těleso spodní připojení Radik VK/VKL 22/600/400, konzole, odvzdušnění</t>
  </si>
  <si>
    <t>484 57576.A.R</t>
  </si>
  <si>
    <t>Deskové otopné těleso spodní připojení Radik VK/VKL 22/600/500, konzole, odvzdušnění</t>
  </si>
  <si>
    <t>484 57577.A.R</t>
  </si>
  <si>
    <t>Deskové otopné těleso spodní připojení Radik VK/VKL 22/600/600, konzole, odvzdušnění</t>
  </si>
  <si>
    <t>484 57218.R</t>
  </si>
  <si>
    <t>Deskové otopné těleso boční připojení Radik Klasik 22/600/700, konzole, odvzdušnění</t>
  </si>
  <si>
    <t>484 57578.A.R</t>
  </si>
  <si>
    <t>Deskové otopné těleso spodní připojení Radik VK/VKL 22/600/700, konzole, odvzdušnění</t>
  </si>
  <si>
    <t>484 57579.A.R</t>
  </si>
  <si>
    <t>Deskové otopné těleso spodní připojení Radik VK/VKL 22/600/800, konzole, odvzdušnění</t>
  </si>
  <si>
    <t>484 57580.A.R</t>
  </si>
  <si>
    <t>Deskové otopné těleso spodní připojení Radik VK/VKL 22/600/900, konzole, odvzdušnění</t>
  </si>
  <si>
    <t>484 57581.A.R</t>
  </si>
  <si>
    <t>Deskové otopné těleso spodní připojení Radik VK/VKL 22/600/1000, konzole, odvzdušnění</t>
  </si>
  <si>
    <t>484 57584.A.R</t>
  </si>
  <si>
    <t>Deskové otopné těleso spodní připojení Radik VK/VKL 22/600/1400, konzole, odvzdušnění</t>
  </si>
  <si>
    <t>484 57585.A.R</t>
  </si>
  <si>
    <t>Deskové otopné těleso spodní připojení Radik VK/VKL 22/600/1600, konzole, odvzdušnění</t>
  </si>
  <si>
    <t>484 57586.A.R</t>
  </si>
  <si>
    <t>Deskové otopné těleso spodní připojení Radik VK/VKL 22/600/1800, konzole, odvzdušnění</t>
  </si>
  <si>
    <t>484 57594.A.R</t>
  </si>
  <si>
    <t>Deskové otopné těleso spodní připojení Radik VK/VKL 22/900/700, konzole, odvzdušnění</t>
  </si>
  <si>
    <t>735159330R00</t>
  </si>
  <si>
    <t>Montáž panelových těles 3řadých do délky 1980 mm</t>
  </si>
  <si>
    <t>484 57640.A.R</t>
  </si>
  <si>
    <t>Deskové otopné těleso spodní připojení Radik VK/VKL 33/500/1400, konzole, odvzdušnění</t>
  </si>
  <si>
    <t>735179110R00</t>
  </si>
  <si>
    <t>Montáž koupelnových žebříků</t>
  </si>
  <si>
    <t>484 5183460.R</t>
  </si>
  <si>
    <t>Těleso otopné trubkové Linear Max KLM výška 700 mm, délka 450 mm</t>
  </si>
  <si>
    <t>484 5183463.R</t>
  </si>
  <si>
    <t>Těleso otopné trubkové Linear Max KLM výška 900 mm, délka 450 mm</t>
  </si>
  <si>
    <t>735191903R00</t>
  </si>
  <si>
    <t>Propláchnutí otopných těles vodou - 1+2. proplach + napuštění OT vodou</t>
  </si>
  <si>
    <t>735191905R00</t>
  </si>
  <si>
    <t>Odvzdušnění otopných těles</t>
  </si>
  <si>
    <t>735000912R00</t>
  </si>
  <si>
    <t>Vyregulování termostatických ventilů a RRŠ, vyvažovacích ventilů - nastavení</t>
  </si>
  <si>
    <t>998735101R00</t>
  </si>
  <si>
    <t>Přesun hmot pro otopná tělesa v objektech do 6m</t>
  </si>
  <si>
    <t>979081111R00.1</t>
  </si>
  <si>
    <t>Odvoz potrubí, R+S, atd na skládku do vzdálenosti 1km</t>
  </si>
  <si>
    <t>Odvoz potrubí, R+S, atd na skládku do vzdálenosti dalších 9km</t>
  </si>
  <si>
    <t>730</t>
  </si>
  <si>
    <t>Ústřední vytápění - hodinové sazby</t>
  </si>
  <si>
    <t>Topná, diltační a funkční zkouška, předání uživateli</t>
  </si>
  <si>
    <t>hod</t>
  </si>
  <si>
    <t>D.1.4c - Zařízení pro větrání staveb</t>
  </si>
  <si>
    <t>728 - Montáž vzduchotechnických zařízení</t>
  </si>
  <si>
    <t>Zařízení staveniště oboru klimatizace, větrání</t>
  </si>
  <si>
    <t>Dokumentace skutečného provedení části vytápění, klimatizace, větrání</t>
  </si>
  <si>
    <t>971033341R00</t>
  </si>
  <si>
    <t>Vybourání otvorů zeď cihelná plocha do 0,09m2, hloubka 30cm</t>
  </si>
  <si>
    <t>971033451R00</t>
  </si>
  <si>
    <t>Vybourání otvorů zeď cihelná plocha do 0,25m2, hloubka 45cm</t>
  </si>
  <si>
    <t>970051160R00</t>
  </si>
  <si>
    <t>Vrtání jádrové do ŽB do D 160 mm - prostupy věnci</t>
  </si>
  <si>
    <t>970054160R00</t>
  </si>
  <si>
    <t>Příp. za jádr. vrt. vodor. ve stěně ŽB do D 160 mm</t>
  </si>
  <si>
    <t>970053160R00</t>
  </si>
  <si>
    <t>Příp. za jádr. vrt. ve H nad 1,5 m ŽB do D 160 mm</t>
  </si>
  <si>
    <t>970 05-1250.R00</t>
  </si>
  <si>
    <t>Vrtání jádrové do ŽB do D 250 mm - prostupy věnci</t>
  </si>
  <si>
    <t>970054250R00</t>
  </si>
  <si>
    <t>Příp. za jádr. vrt. vodor. ve stěně ŽB do D 250 mm</t>
  </si>
  <si>
    <t>970053250R00</t>
  </si>
  <si>
    <t>Příp. za jádr. vrt. ve H nad 1,5 m ŽB do D 250 mm</t>
  </si>
  <si>
    <t>965042121R00</t>
  </si>
  <si>
    <t>Bourání mazanin betonových tl. 10 cm, pl. 1 m2</t>
  </si>
  <si>
    <t>965082922R00</t>
  </si>
  <si>
    <t>Odstranění násypu tl. do 10 cm, plocha do 2 m2</t>
  </si>
  <si>
    <t>972054341R00</t>
  </si>
  <si>
    <t>Vybourání otvorů plochy do 0.25m2 v železobetonových stropech</t>
  </si>
  <si>
    <t>Zazdívka otvorů v příčkách a stěnách cihlami do plochy 0.025m2, tl. zdi nad 10cm</t>
  </si>
  <si>
    <t>Omítka MV rýh stěn a prostupů šířky do 50cm - štuková</t>
  </si>
  <si>
    <t>Oprava omítek na stropech/zdech po nových prostupech o ploše do 0.09m2</t>
  </si>
  <si>
    <t>728</t>
  </si>
  <si>
    <t>Montáž vzduchotechnických zařízení</t>
  </si>
  <si>
    <t>728-1</t>
  </si>
  <si>
    <t>Montáž rekuperační VZT jednotky do 1000m3/hod včetně pomocného materiálu, kabeláže, parapetní provedení</t>
  </si>
  <si>
    <t>728-1-0001</t>
  </si>
  <si>
    <t xml:space="preserve">VZT rekuperační jednotka dle technického listu pro 1.NP - referenční výrobek. Základní parametry: EC ventilátory, charakteristický bod 680m3/hod-200Pa, ErP 2018, protiproudý výměník ZZT 86% v pracovním bodě, elektrický dohřev 1,0kW, filtrační kazety M5, by-pasová  klapka, digitální regulace a dálkové kabelové ovládání, pružné napojovací manžety, uzavírací klapka e1 a i1</t>
  </si>
  <si>
    <t>728-1-0002</t>
  </si>
  <si>
    <t>Čidlo kouře do sacího potrubí pro automatické vypnutí jednotky</t>
  </si>
  <si>
    <t>728414612R00</t>
  </si>
  <si>
    <t>Montáž digestoře komínové</t>
  </si>
  <si>
    <t>728 41-0001</t>
  </si>
  <si>
    <t xml:space="preserve">Komínová digestoř  200-500m3/hod při deltaP=0pa, tukový filtr , osvětlení, barva bílá, 3 stupně otáček</t>
  </si>
  <si>
    <t>728611611R00</t>
  </si>
  <si>
    <t>Montáž radiálního ventilátoru do podhledu / do stěny, výtlak do DN100</t>
  </si>
  <si>
    <t>728 61-0001</t>
  </si>
  <si>
    <t>Radiální ventilátor do SDK konstrukce, 2 stupně otáček, Lp3max=34,3dB, 2.st: Pmax 240Pa (Q=0), Qmax 110m3/hod (P=0), otvor v boku pro napojení druhé místnosti, zpětná klapka referenční výrobek Vortice Quadr Micro 100IT</t>
  </si>
  <si>
    <t>728616212R00</t>
  </si>
  <si>
    <t>Montáž diagonálního ventilátoru do D200</t>
  </si>
  <si>
    <t>728 61-0001.1</t>
  </si>
  <si>
    <t>Diagonální ventilátor do potrubí v odhlučněném provedení, pracovní bod 240m3/hod-100Pa, třítotáčkový, s doběhem… referenční výrobek Elektrodesign Mixvent Silent 500/160T</t>
  </si>
  <si>
    <t>728 61-0002</t>
  </si>
  <si>
    <t>Diagonální ventilátor do potrubí, pracovní bod 600m3/hod-100Pa, EC Motor s řízením 0-10V, … referenční výrobek Elektrodesign Jetline 160 Ecowatt</t>
  </si>
  <si>
    <t>728 61-0003</t>
  </si>
  <si>
    <t>Čidlo vlhkosti s výstupním signálm 0-10V pro řízení ventilátoru.. Referenční výrobek Elektrodesign Airsence rH</t>
  </si>
  <si>
    <t>728 314111R00</t>
  </si>
  <si>
    <t>montáž protidešťové žaluzie do 0.15m2</t>
  </si>
  <si>
    <t>728 31-0001</t>
  </si>
  <si>
    <t>protidešťová žaluzie samotížná s napojením na potrubí D125</t>
  </si>
  <si>
    <t>728 31-0002</t>
  </si>
  <si>
    <t>protidešťová žaluzie samotížná s napojením na potrubí D160</t>
  </si>
  <si>
    <t>728 31-0003</t>
  </si>
  <si>
    <t>protidešťová žaluzie s pevnými listy pro přívod a odvod vzduchu,plastová, napojení kruh d400mm, světle šedá</t>
  </si>
  <si>
    <t>766664911R00</t>
  </si>
  <si>
    <t>Vyřezání otvoru v dveřních křídlech kompletizovan.</t>
  </si>
  <si>
    <t>728415112R00</t>
  </si>
  <si>
    <t>Montáž mřížky větrací nebo ventilační do 0,10 m2</t>
  </si>
  <si>
    <t>728 41-1001</t>
  </si>
  <si>
    <t>Dveřní mřížka 160x400mm, eloxovaný hliník</t>
  </si>
  <si>
    <t>728 41-1002</t>
  </si>
  <si>
    <t>Dveřní mřížka 200x400mm, eloxovaný hliník</t>
  </si>
  <si>
    <t>728415113R00</t>
  </si>
  <si>
    <t>Montáž mřížky větrací nebo ventilační do 0,15 m2</t>
  </si>
  <si>
    <t>728 41-0001.1</t>
  </si>
  <si>
    <t>Stěnová mřížka 150/150mm, eloxovaný hliník</t>
  </si>
  <si>
    <t>728 41-0002</t>
  </si>
  <si>
    <t>Stěnová mřížka 500/300mm, eloxovaný hliník</t>
  </si>
  <si>
    <t>728112112R00</t>
  </si>
  <si>
    <t>montáž Spiro potrubí průměru do D200mm</t>
  </si>
  <si>
    <t>728 11-1001</t>
  </si>
  <si>
    <t>Spiro potrubí, průměr 100mm (po 3m)</t>
  </si>
  <si>
    <t>728 11-1002</t>
  </si>
  <si>
    <t>Spiro potrubí, průměr 125mm</t>
  </si>
  <si>
    <t>728 11-1003</t>
  </si>
  <si>
    <t>Spiro potrubí, průměr 160mm</t>
  </si>
  <si>
    <t>728112113R00</t>
  </si>
  <si>
    <t>montáž Spiro potrubí průměru do D300mm</t>
  </si>
  <si>
    <t>728 11-1004</t>
  </si>
  <si>
    <t>Spiro potrubí, průměr 200mm (po 3m)</t>
  </si>
  <si>
    <t>728 11-1005</t>
  </si>
  <si>
    <t>Spiro potrubí, průměr 250mm (po 3m)</t>
  </si>
  <si>
    <t>728115112R00</t>
  </si>
  <si>
    <t>Montáž potrubí ohebného neizol. z AL do d 200 mm</t>
  </si>
  <si>
    <t>728 11-2001</t>
  </si>
  <si>
    <t xml:space="preserve">Flexo potrubí typu Sonoflex MO s TI 25mm D100  (po 10m)</t>
  </si>
  <si>
    <t>728 11-2002</t>
  </si>
  <si>
    <t xml:space="preserve">Flexo potrubí typu Sonoflex MO s TI 25mm D125  (po 10m)</t>
  </si>
  <si>
    <t>728 11-2003</t>
  </si>
  <si>
    <t xml:space="preserve">Flexo potrubí typu Aluflex MO D100  (po 10m)</t>
  </si>
  <si>
    <t>728 11-2004</t>
  </si>
  <si>
    <t xml:space="preserve">Flexo potrubí typu Aluflex MO D125  (po 10m)</t>
  </si>
  <si>
    <t>728 11-2005</t>
  </si>
  <si>
    <t xml:space="preserve">Flexo potrubí typu Aluflex MO D160  (po 10m)</t>
  </si>
  <si>
    <t>728212312R00</t>
  </si>
  <si>
    <t>Montáž odbočky potrubí plechového kruhového do d 200 mm</t>
  </si>
  <si>
    <t>728 21-0001</t>
  </si>
  <si>
    <t>Odbočka 100/100-90.st, jednostranná</t>
  </si>
  <si>
    <t>728 21-0002</t>
  </si>
  <si>
    <t>Odbočka 125/100-90.st, jednostranná</t>
  </si>
  <si>
    <t>728 21-0003</t>
  </si>
  <si>
    <t>Odbočka 125/125-90.st, jednostranná</t>
  </si>
  <si>
    <t>728 21-0004</t>
  </si>
  <si>
    <t>Odbočka 160/100-90.st, jednostranná</t>
  </si>
  <si>
    <t>728 21-0005</t>
  </si>
  <si>
    <t>Odbočka 160/125-90.st, jednostranná</t>
  </si>
  <si>
    <t>728 21-0006</t>
  </si>
  <si>
    <t>Odbočka 200/100-90.st, jednostranná</t>
  </si>
  <si>
    <t>728 21-0007</t>
  </si>
  <si>
    <t>Odbočka 125/100-45.st, jednostranná</t>
  </si>
  <si>
    <t>728212313R00</t>
  </si>
  <si>
    <t>Montáž odbočky potrubí plechového kruhového do d 300 mm</t>
  </si>
  <si>
    <t>728 21-1001</t>
  </si>
  <si>
    <t>Odbočka 250/125-90.st, jednostranná</t>
  </si>
  <si>
    <t>728 21-1002</t>
  </si>
  <si>
    <t>Odbočka 250/200-90.st, jednostranná</t>
  </si>
  <si>
    <t>728 21-1003</t>
  </si>
  <si>
    <t>728212112R00</t>
  </si>
  <si>
    <t>Montáž spiro tvarovky jednoosé do d 200 mm</t>
  </si>
  <si>
    <t>728 21-2001</t>
  </si>
  <si>
    <t>Oblouk d100mm, 90.st, lisovaný s těsněním</t>
  </si>
  <si>
    <t>728 21-2002</t>
  </si>
  <si>
    <t xml:space="preserve">Oblouk d125mm, 90.st,  lisovaný s těsněním</t>
  </si>
  <si>
    <t>728 21-2003</t>
  </si>
  <si>
    <t xml:space="preserve">Oblouk d125mm, 45.st,  lisovaný s těsněním</t>
  </si>
  <si>
    <t>728 21-2004</t>
  </si>
  <si>
    <t>Oblouk d125mm, 15.st</t>
  </si>
  <si>
    <t>728 21-2005</t>
  </si>
  <si>
    <t>Oblouk d160mm, 90.st</t>
  </si>
  <si>
    <t>728 21-2006</t>
  </si>
  <si>
    <t>Oblouk d200mm, 90.st</t>
  </si>
  <si>
    <t>728 21-2007</t>
  </si>
  <si>
    <t>Oblouk d200mm, 15.st</t>
  </si>
  <si>
    <t>728212113R00</t>
  </si>
  <si>
    <t>Montáž spiro tvarovky jednoosé do d 300 mm</t>
  </si>
  <si>
    <t>728 21-3001</t>
  </si>
  <si>
    <t>Oblouk d250mm, 15.st</t>
  </si>
  <si>
    <t>728 21-3002</t>
  </si>
  <si>
    <t>Oblouk d250mm, 90.st</t>
  </si>
  <si>
    <t>728212212R00</t>
  </si>
  <si>
    <t>Montáž přechodu plechového kruhového do d 200 mm</t>
  </si>
  <si>
    <t>728 11-3001</t>
  </si>
  <si>
    <t>Přechod kruhový D80/100</t>
  </si>
  <si>
    <t>728 11-3002</t>
  </si>
  <si>
    <t>Přechod kruhový D100/125</t>
  </si>
  <si>
    <t>728 11-3003</t>
  </si>
  <si>
    <t>Přechod kruhový D160/100</t>
  </si>
  <si>
    <t>728 11-3004</t>
  </si>
  <si>
    <t>Přechod kruhový D160/125</t>
  </si>
  <si>
    <t>728 11-3005</t>
  </si>
  <si>
    <t>Přechod kruhový D200/160</t>
  </si>
  <si>
    <t>728212213R00</t>
  </si>
  <si>
    <t>Montáž přechodu plechového kruhového do d 300 mm</t>
  </si>
  <si>
    <t>728 11-1001.1</t>
  </si>
  <si>
    <t>Přechod kruhový D250/160</t>
  </si>
  <si>
    <t>728 11-1002.1</t>
  </si>
  <si>
    <t>Přechod kruhový D250/200</t>
  </si>
  <si>
    <t>728 11-1002.2</t>
  </si>
  <si>
    <t>Přechod kruhový D400/250</t>
  </si>
  <si>
    <t>728212512R00</t>
  </si>
  <si>
    <t>Montáž spojky plechové kruhové do d 200 mm</t>
  </si>
  <si>
    <t>728 21-4001</t>
  </si>
  <si>
    <t>spojka spiro D100</t>
  </si>
  <si>
    <t>728 21-4002</t>
  </si>
  <si>
    <t>spojka spiro D125</t>
  </si>
  <si>
    <t>728 21-4003</t>
  </si>
  <si>
    <t>spojka spiro D160</t>
  </si>
  <si>
    <t>728 21-4004</t>
  </si>
  <si>
    <t>spojka spiro D200</t>
  </si>
  <si>
    <t>728 21-4005</t>
  </si>
  <si>
    <t>Pružná manžeta pro napojení ventilátoru D160</t>
  </si>
  <si>
    <t>728212513R00</t>
  </si>
  <si>
    <t>Montáž spojky plechové kruhové do d 300 mm</t>
  </si>
  <si>
    <t>728 21-4011</t>
  </si>
  <si>
    <t>spojka spiro D250</t>
  </si>
  <si>
    <t>728212413R00</t>
  </si>
  <si>
    <t>Montáž klapky plechové kruhové do d 300 mm</t>
  </si>
  <si>
    <t>728 21-1001.1</t>
  </si>
  <si>
    <t>Těsná zpětná klapka pro diagonální ventilátory D160mm</t>
  </si>
  <si>
    <t>728413522R00</t>
  </si>
  <si>
    <t>Montáž talířového ventilu kruhového do d 150 mm</t>
  </si>
  <si>
    <t>728 41-0001.2</t>
  </si>
  <si>
    <t>Talířový ventil kovový přívod / odvod, regulovatelný D100mm, barva bílá</t>
  </si>
  <si>
    <t>728 41-0002.1</t>
  </si>
  <si>
    <t>Zděř pro talířový ventil D100</t>
  </si>
  <si>
    <t>728 41-0002.2</t>
  </si>
  <si>
    <t xml:space="preserve">Talířový ventil kovový regulovatelný D125mm,odvod,  barva bílá</t>
  </si>
  <si>
    <t>728 41-0003</t>
  </si>
  <si>
    <t>Zděř pro talířový ventil D125</t>
  </si>
  <si>
    <t>728211214R00</t>
  </si>
  <si>
    <t>Montáž přechodu plechového čtyřhranného do 0,13 m2</t>
  </si>
  <si>
    <t>728 11-3001.1</t>
  </si>
  <si>
    <t>Přechod kruhový d250-200x350mm SK I tl. Plechu 0,6-1mm dle KM 120403 s přírubovými lištami a rohovníky</t>
  </si>
  <si>
    <t>728211114R00</t>
  </si>
  <si>
    <t>Montáž oblouku plechového čtyřhranného do 0,13 m2</t>
  </si>
  <si>
    <t>728 11-3004.1</t>
  </si>
  <si>
    <t>Oblouk čtyřhranné potrubí 200x350mm - 90.st, SK I tl. Plechu 0,6-1mm dle KM 120403 s přírubovými lištami a rohovníky</t>
  </si>
  <si>
    <t>728312122R00</t>
  </si>
  <si>
    <t>Montáž tlumiče kruhového do d 200 mm</t>
  </si>
  <si>
    <t>728 31-1001</t>
  </si>
  <si>
    <t>Tlumič hluku kruhový pro spiro potrubí D125mm, délka 1m</t>
  </si>
  <si>
    <t>728312123R00</t>
  </si>
  <si>
    <t>Montáž tlumiče kruhového do d 300 mm</t>
  </si>
  <si>
    <t>728 31-1002</t>
  </si>
  <si>
    <t>Tlumič hluku kruhový pro spiro potrubí D250mm, délka 1m</t>
  </si>
  <si>
    <t>713411111R00</t>
  </si>
  <si>
    <t>Montáž - Izolace tepelná potrubí rohožemi a drátem 1vrstvá</t>
  </si>
  <si>
    <t xml:space="preserve">Tepelná izolace potrubí MV návlek na potrubí D100mm, tl. izolace 25mm,  AL krycí folie</t>
  </si>
  <si>
    <t xml:space="preserve">Tepelná izolace potrubí MV návlek na potrubí D125mm, tl. izolace 25mm,  AL krycí folie</t>
  </si>
  <si>
    <t xml:space="preserve">Tepelná izolace potrubí MV lamela, tl. izolace 25mm,  AL krycí folie</t>
  </si>
  <si>
    <t xml:space="preserve">Tepelná izolace potrubí MV lamela, tl. izolace 50mm,  AL krycí folie</t>
  </si>
  <si>
    <t>728-1.1</t>
  </si>
  <si>
    <t>Materiál a montáž podpěr potrubí, přelepení spojů VZT páskou, doplňkové práce</t>
  </si>
  <si>
    <t>soub</t>
  </si>
  <si>
    <t>728-2</t>
  </si>
  <si>
    <t>Funkční zkouška zařízení, předání zařízení investorovi</t>
  </si>
  <si>
    <t>728-3</t>
  </si>
  <si>
    <t>Přesun šatních skříní s vyhříváním</t>
  </si>
  <si>
    <t>998728101R00</t>
  </si>
  <si>
    <t>Přesun hmot pro VZT rozvody v objektech v do 6 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</si>
  <si>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</si>
  <si>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</si>
  <si>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</si>
  <si>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</si>
  <si>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</si>
  <si>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</si>
  <si>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</si>
  <si>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</si>
  <si>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</si>
  <si>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</si>
  <si>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</si>
  <si>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</si>
  <si>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</si>
  <si>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</si>
  <si>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</si>
  <si>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</si>
  <si>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</si>
  <si>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</si>
  <si>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</si>
  <si>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</si>
  <si>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</si>
  <si>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</si>
  <si>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</si>
  <si>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</si>
  <si>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</si>
  <si>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</si>
  <si>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</si>
  <si>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</si>
  <si>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</si>
  <si>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</si>
  <si>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</si>
  <si>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</si>
  <si>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</si>
  <si>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</si>
  <si>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</si>
  <si>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</si>
  <si>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</si>
  <si>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</si>
  <si>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</si>
  <si>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</si>
  <si>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</si>
  <si>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</si>
  <si>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</si>
  <si>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</si>
  <si>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</si>
  <si>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</si>
  <si>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</si>
  <si>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</si>
  <si>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</si>
  <si>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</si>
  <si>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</si>
  <si>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</si>
  <si>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</si>
  <si>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</si>
  <si>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</si>
  <si>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</si>
  <si>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</si>
  <si>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</si>
  <si>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</si>
  <si>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</si>
  <si>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</si>
  <si>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</si>
  <si>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</si>
  <si>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</si>
  <si>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</si>
  <si>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</si>
  <si>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</si>
  <si>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</si>
  <si>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</si>
  <si>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</si>
  <si>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Kód stavby</t>
  </si>
  <si>
    <t>String</t>
  </si>
  <si>
    <t>Stavba</t>
  </si>
  <si>
    <t>Název stavby</t>
  </si>
  <si>
    <t>Místo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</si>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</sst>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5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right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5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3" xfId="0" applyNumberFormat="1" applyFont="1" applyBorder="1" applyAlignment="1"/>
    <xf numFmtId="166" fontId="29" fillId="0" borderId="14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3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3" fillId="0" borderId="23" xfId="0" applyFont="1" applyBorder="1" applyAlignment="1" applyProtection="1">
      <alignment horizontal="center" vertical="center"/>
      <protection locked="0"/>
    </xf>
    <xf numFmtId="49" fontId="33" fillId="0" borderId="23" xfId="0" applyNumberFormat="1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167" fontId="33" fillId="0" borderId="23" xfId="0" applyNumberFormat="1" applyFont="1" applyBorder="1" applyAlignment="1" applyProtection="1">
      <alignment vertical="center"/>
      <protection locked="0"/>
    </xf>
    <xf numFmtId="4" fontId="33" fillId="3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0" fontId="34" fillId="0" borderId="4" xfId="0" applyFont="1" applyBorder="1" applyAlignment="1">
      <alignment vertical="center"/>
    </xf>
    <xf numFmtId="0" fontId="33" fillId="3" borderId="15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67" fontId="19" fillId="3" borderId="23" xfId="0" applyNumberFormat="1" applyFont="1" applyFill="1" applyBorder="1" applyAlignment="1" applyProtection="1">
      <alignment vertical="center"/>
      <protection locked="0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167" fontId="33" fillId="3" borderId="23" xfId="0" applyNumberFormat="1" applyFont="1" applyFill="1" applyBorder="1" applyAlignment="1" applyProtection="1">
      <alignment vertical="center"/>
      <protection locked="0"/>
    </xf>
    <xf numFmtId="0" fontId="20" fillId="3" borderId="20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>
      <alignment horizontal="center" vertical="center"/>
    </xf>
    <xf numFmtId="166" fontId="20" fillId="0" borderId="21" xfId="0" applyNumberFormat="1" applyFont="1" applyBorder="1" applyAlignment="1">
      <alignment vertical="center"/>
    </xf>
    <xf numFmtId="166" fontId="20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317941121" TargetMode="External" /><Relationship Id="rId2" Type="http://schemas.openxmlformats.org/officeDocument/2006/relationships/hyperlink" Target="https://podminky.urs.cz/item/CS_URS_2024_01/317941123" TargetMode="External" /><Relationship Id="rId3" Type="http://schemas.openxmlformats.org/officeDocument/2006/relationships/hyperlink" Target="https://podminky.urs.cz/item/CS_URS_2024_01/317941125" TargetMode="External" /><Relationship Id="rId4" Type="http://schemas.openxmlformats.org/officeDocument/2006/relationships/hyperlink" Target="https://podminky.urs.cz/item/CS_URS_2024_01/411354311" TargetMode="External" /><Relationship Id="rId5" Type="http://schemas.openxmlformats.org/officeDocument/2006/relationships/hyperlink" Target="https://podminky.urs.cz/item/CS_URS_2024_01/411354312" TargetMode="External" /><Relationship Id="rId6" Type="http://schemas.openxmlformats.org/officeDocument/2006/relationships/hyperlink" Target="https://podminky.urs.cz/item/CS_URS_2024_01/413232211" TargetMode="External" /><Relationship Id="rId7" Type="http://schemas.openxmlformats.org/officeDocument/2006/relationships/hyperlink" Target="https://podminky.urs.cz/item/CS_URS_2024_01/413232231" TargetMode="External" /><Relationship Id="rId8" Type="http://schemas.openxmlformats.org/officeDocument/2006/relationships/hyperlink" Target="https://podminky.urs.cz/item/CS_URS_2024_01/962032111" TargetMode="External" /><Relationship Id="rId9" Type="http://schemas.openxmlformats.org/officeDocument/2006/relationships/hyperlink" Target="https://podminky.urs.cz/item/CS_URS_2024_01/962032112" TargetMode="External" /><Relationship Id="rId10" Type="http://schemas.openxmlformats.org/officeDocument/2006/relationships/hyperlink" Target="https://podminky.urs.cz/item/CS_URS_2024_01/965043441" TargetMode="External" /><Relationship Id="rId11" Type="http://schemas.openxmlformats.org/officeDocument/2006/relationships/hyperlink" Target="https://podminky.urs.cz/item/CS_URS_2024_01/968072455" TargetMode="External" /><Relationship Id="rId12" Type="http://schemas.openxmlformats.org/officeDocument/2006/relationships/hyperlink" Target="https://podminky.urs.cz/item/CS_URS_2024_01/968082015" TargetMode="External" /><Relationship Id="rId13" Type="http://schemas.openxmlformats.org/officeDocument/2006/relationships/hyperlink" Target="https://podminky.urs.cz/item/CS_URS_2024_01/968082016" TargetMode="External" /><Relationship Id="rId14" Type="http://schemas.openxmlformats.org/officeDocument/2006/relationships/hyperlink" Target="https://podminky.urs.cz/item/CS_URS_2024_01/968082017" TargetMode="External" /><Relationship Id="rId15" Type="http://schemas.openxmlformats.org/officeDocument/2006/relationships/hyperlink" Target="https://podminky.urs.cz/item/CS_URS_2024_01/971033241" TargetMode="External" /><Relationship Id="rId16" Type="http://schemas.openxmlformats.org/officeDocument/2006/relationships/hyperlink" Target="https://podminky.urs.cz/item/CS_URS_2024_01/971033561" TargetMode="External" /><Relationship Id="rId17" Type="http://schemas.openxmlformats.org/officeDocument/2006/relationships/hyperlink" Target="https://podminky.urs.cz/item/CS_URS_2024_01/971033641" TargetMode="External" /><Relationship Id="rId18" Type="http://schemas.openxmlformats.org/officeDocument/2006/relationships/hyperlink" Target="https://podminky.urs.cz/item/CS_URS_2024_01/971033651" TargetMode="External" /><Relationship Id="rId19" Type="http://schemas.openxmlformats.org/officeDocument/2006/relationships/hyperlink" Target="https://podminky.urs.cz/item/CS_URS_2024_01/978013141" TargetMode="External" /><Relationship Id="rId20" Type="http://schemas.openxmlformats.org/officeDocument/2006/relationships/hyperlink" Target="https://podminky.urs.cz/item/CS_URS_2024_01/981011413" TargetMode="External" /><Relationship Id="rId21" Type="http://schemas.openxmlformats.org/officeDocument/2006/relationships/hyperlink" Target="https://podminky.urs.cz/item/CS_URS_2024_01/997013113" TargetMode="External" /><Relationship Id="rId22" Type="http://schemas.openxmlformats.org/officeDocument/2006/relationships/hyperlink" Target="https://podminky.urs.cz/item/CS_URS_2024_01/997013501" TargetMode="External" /><Relationship Id="rId23" Type="http://schemas.openxmlformats.org/officeDocument/2006/relationships/hyperlink" Target="https://podminky.urs.cz/item/CS_URS_2024_01/997013509" TargetMode="External" /><Relationship Id="rId24" Type="http://schemas.openxmlformats.org/officeDocument/2006/relationships/hyperlink" Target="https://podminky.urs.cz/item/CS_URS_2024_01/997013631" TargetMode="External" /><Relationship Id="rId25" Type="http://schemas.openxmlformats.org/officeDocument/2006/relationships/hyperlink" Target="https://podminky.urs.cz/item/CS_URS_2024_01/998011009" TargetMode="External" /><Relationship Id="rId26" Type="http://schemas.openxmlformats.org/officeDocument/2006/relationships/hyperlink" Target="https://podminky.urs.cz/item/CS_URS_2024_01/764002851" TargetMode="External" /><Relationship Id="rId27" Type="http://schemas.openxmlformats.org/officeDocument/2006/relationships/hyperlink" Target="https://podminky.urs.cz/item/CS_URS_2024_01/766691812" TargetMode="External" /><Relationship Id="rId28" Type="http://schemas.openxmlformats.org/officeDocument/2006/relationships/hyperlink" Target="https://podminky.urs.cz/item/CS_URS_2024_01/766691914" TargetMode="External" /><Relationship Id="rId29" Type="http://schemas.openxmlformats.org/officeDocument/2006/relationships/hyperlink" Target="https://podminky.urs.cz/item/CS_URS_2024_01/771571810" TargetMode="External" /><Relationship Id="rId30" Type="http://schemas.openxmlformats.org/officeDocument/2006/relationships/hyperlink" Target="https://podminky.urs.cz/item/CS_URS_2024_01/776201812" TargetMode="External" /><Relationship Id="rId31" Type="http://schemas.openxmlformats.org/officeDocument/2006/relationships/hyperlink" Target="https://podminky.urs.cz/item/CS_URS_2024_01/781471810" TargetMode="External" /><Relationship Id="rId32" Type="http://schemas.openxmlformats.org/officeDocument/2006/relationships/hyperlink" Target="https://podminky.urs.cz/item/CS_URS_2024_01/784121001" TargetMode="External" /><Relationship Id="rId3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310271035" TargetMode="External" /><Relationship Id="rId2" Type="http://schemas.openxmlformats.org/officeDocument/2006/relationships/hyperlink" Target="https://podminky.urs.cz/item/CS_URS_2024_01/310271075" TargetMode="External" /><Relationship Id="rId3" Type="http://schemas.openxmlformats.org/officeDocument/2006/relationships/hyperlink" Target="https://podminky.urs.cz/item/CS_URS_2024_01/342272225" TargetMode="External" /><Relationship Id="rId4" Type="http://schemas.openxmlformats.org/officeDocument/2006/relationships/hyperlink" Target="https://podminky.urs.cz/item/CS_URS_2024_01/342272235" TargetMode="External" /><Relationship Id="rId5" Type="http://schemas.openxmlformats.org/officeDocument/2006/relationships/hyperlink" Target="https://podminky.urs.cz/item/CS_URS_2024_01/342291111" TargetMode="External" /><Relationship Id="rId6" Type="http://schemas.openxmlformats.org/officeDocument/2006/relationships/hyperlink" Target="https://podminky.urs.cz/item/CS_URS_2024_01/342291112" TargetMode="External" /><Relationship Id="rId7" Type="http://schemas.openxmlformats.org/officeDocument/2006/relationships/hyperlink" Target="https://podminky.urs.cz/item/CS_URS_2024_01/342291121" TargetMode="External" /><Relationship Id="rId8" Type="http://schemas.openxmlformats.org/officeDocument/2006/relationships/hyperlink" Target="https://podminky.urs.cz/item/CS_URS_2024_01/346244381" TargetMode="External" /><Relationship Id="rId9" Type="http://schemas.openxmlformats.org/officeDocument/2006/relationships/hyperlink" Target="https://podminky.urs.cz/item/CS_URS_2024_01/346244383" TargetMode="External" /><Relationship Id="rId10" Type="http://schemas.openxmlformats.org/officeDocument/2006/relationships/hyperlink" Target="https://podminky.urs.cz/item/CS_URS_2024_01/346244384" TargetMode="External" /><Relationship Id="rId11" Type="http://schemas.openxmlformats.org/officeDocument/2006/relationships/hyperlink" Target="https://podminky.urs.cz/item/CS_URS_2024_01/611315417" TargetMode="External" /><Relationship Id="rId12" Type="http://schemas.openxmlformats.org/officeDocument/2006/relationships/hyperlink" Target="https://podminky.urs.cz/item/CS_URS_2024_01/611321135" TargetMode="External" /><Relationship Id="rId13" Type="http://schemas.openxmlformats.org/officeDocument/2006/relationships/hyperlink" Target="https://podminky.urs.cz/item/CS_URS_2024_01/612142001" TargetMode="External" /><Relationship Id="rId14" Type="http://schemas.openxmlformats.org/officeDocument/2006/relationships/hyperlink" Target="https://podminky.urs.cz/item/CS_URS_2024_01/612321121" TargetMode="External" /><Relationship Id="rId15" Type="http://schemas.openxmlformats.org/officeDocument/2006/relationships/hyperlink" Target="https://podminky.urs.cz/item/CS_URS_2024_01/612321141" TargetMode="External" /><Relationship Id="rId16" Type="http://schemas.openxmlformats.org/officeDocument/2006/relationships/hyperlink" Target="https://podminky.urs.cz/item/CS_URS_2024_01/612322141" TargetMode="External" /><Relationship Id="rId17" Type="http://schemas.openxmlformats.org/officeDocument/2006/relationships/hyperlink" Target="https://podminky.urs.cz/item/CS_URS_2024_01/612325302" TargetMode="External" /><Relationship Id="rId18" Type="http://schemas.openxmlformats.org/officeDocument/2006/relationships/hyperlink" Target="https://podminky.urs.cz/item/CS_URS_2024_01/619995001" TargetMode="External" /><Relationship Id="rId19" Type="http://schemas.openxmlformats.org/officeDocument/2006/relationships/hyperlink" Target="https://podminky.urs.cz/item/CS_URS_2024_01/631311115" TargetMode="External" /><Relationship Id="rId20" Type="http://schemas.openxmlformats.org/officeDocument/2006/relationships/hyperlink" Target="https://podminky.urs.cz/item/CS_URS_2024_01/631319203" TargetMode="External" /><Relationship Id="rId21" Type="http://schemas.openxmlformats.org/officeDocument/2006/relationships/hyperlink" Target="https://podminky.urs.cz/item/CS_URS_2024_01/632450123" TargetMode="External" /><Relationship Id="rId22" Type="http://schemas.openxmlformats.org/officeDocument/2006/relationships/hyperlink" Target="https://podminky.urs.cz/item/CS_URS_2024_01/632481213" TargetMode="External" /><Relationship Id="rId23" Type="http://schemas.openxmlformats.org/officeDocument/2006/relationships/hyperlink" Target="https://podminky.urs.cz/item/CS_URS_2024_01/642942611" TargetMode="External" /><Relationship Id="rId24" Type="http://schemas.openxmlformats.org/officeDocument/2006/relationships/hyperlink" Target="https://podminky.urs.cz/item/CS_URS_2024_01/642944121" TargetMode="External" /><Relationship Id="rId25" Type="http://schemas.openxmlformats.org/officeDocument/2006/relationships/hyperlink" Target="https://podminky.urs.cz/item/CS_URS_2024_01/642945111" TargetMode="External" /><Relationship Id="rId26" Type="http://schemas.openxmlformats.org/officeDocument/2006/relationships/hyperlink" Target="https://podminky.urs.cz/item/CS_URS_2024_01/949101111" TargetMode="External" /><Relationship Id="rId27" Type="http://schemas.openxmlformats.org/officeDocument/2006/relationships/hyperlink" Target="https://podminky.urs.cz/item/CS_URS_2024_01/953993321" TargetMode="External" /><Relationship Id="rId28" Type="http://schemas.openxmlformats.org/officeDocument/2006/relationships/hyperlink" Target="https://podminky.urs.cz/item/CS_URS_2024_01/985131111" TargetMode="External" /><Relationship Id="rId29" Type="http://schemas.openxmlformats.org/officeDocument/2006/relationships/hyperlink" Target="https://podminky.urs.cz/item/CS_URS_2024_01/985311111" TargetMode="External" /><Relationship Id="rId30" Type="http://schemas.openxmlformats.org/officeDocument/2006/relationships/hyperlink" Target="https://podminky.urs.cz/item/CS_URS_2024_01/985311312" TargetMode="External" /><Relationship Id="rId31" Type="http://schemas.openxmlformats.org/officeDocument/2006/relationships/hyperlink" Target="https://podminky.urs.cz/item/CS_URS_2024_01/985312111" TargetMode="External" /><Relationship Id="rId32" Type="http://schemas.openxmlformats.org/officeDocument/2006/relationships/hyperlink" Target="https://podminky.urs.cz/item/CS_URS_2024_01/985312131" TargetMode="External" /><Relationship Id="rId33" Type="http://schemas.openxmlformats.org/officeDocument/2006/relationships/hyperlink" Target="https://podminky.urs.cz/item/CS_URS_2024_01/998011009" TargetMode="External" /><Relationship Id="rId34" Type="http://schemas.openxmlformats.org/officeDocument/2006/relationships/hyperlink" Target="https://podminky.urs.cz/item/CS_URS_2024_01/711111001" TargetMode="External" /><Relationship Id="rId35" Type="http://schemas.openxmlformats.org/officeDocument/2006/relationships/hyperlink" Target="https://podminky.urs.cz/item/CS_URS_2024_01/711141559" TargetMode="External" /><Relationship Id="rId36" Type="http://schemas.openxmlformats.org/officeDocument/2006/relationships/hyperlink" Target="https://podminky.urs.cz/item/CS_URS_2024_01/998711212" TargetMode="External" /><Relationship Id="rId37" Type="http://schemas.openxmlformats.org/officeDocument/2006/relationships/hyperlink" Target="https://podminky.urs.cz/item/CS_URS_2024_01/763113341" TargetMode="External" /><Relationship Id="rId38" Type="http://schemas.openxmlformats.org/officeDocument/2006/relationships/hyperlink" Target="https://podminky.urs.cz/item/CS_URS_2024_01/763122401" TargetMode="External" /><Relationship Id="rId39" Type="http://schemas.openxmlformats.org/officeDocument/2006/relationships/hyperlink" Target="https://podminky.urs.cz/item/CS_URS_2024_01/763131411" TargetMode="External" /><Relationship Id="rId40" Type="http://schemas.openxmlformats.org/officeDocument/2006/relationships/hyperlink" Target="https://podminky.urs.cz/item/CS_URS_2024_01/763131451" TargetMode="External" /><Relationship Id="rId41" Type="http://schemas.openxmlformats.org/officeDocument/2006/relationships/hyperlink" Target="https://podminky.urs.cz/item/CS_URS_2024_01/763131712" TargetMode="External" /><Relationship Id="rId42" Type="http://schemas.openxmlformats.org/officeDocument/2006/relationships/hyperlink" Target="https://podminky.urs.cz/item/CS_URS_2024_01/763131714" TargetMode="External" /><Relationship Id="rId43" Type="http://schemas.openxmlformats.org/officeDocument/2006/relationships/hyperlink" Target="https://podminky.urs.cz/item/CS_URS_2024_01/763131772" TargetMode="External" /><Relationship Id="rId44" Type="http://schemas.openxmlformats.org/officeDocument/2006/relationships/hyperlink" Target="https://podminky.urs.cz/item/CS_URS_2024_01/763135102" TargetMode="External" /><Relationship Id="rId45" Type="http://schemas.openxmlformats.org/officeDocument/2006/relationships/hyperlink" Target="https://podminky.urs.cz/item/CS_URS_2024_01/763164551" TargetMode="External" /><Relationship Id="rId46" Type="http://schemas.openxmlformats.org/officeDocument/2006/relationships/hyperlink" Target="https://podminky.urs.cz/item/CS_URS_2024_01/763411115" TargetMode="External" /><Relationship Id="rId47" Type="http://schemas.openxmlformats.org/officeDocument/2006/relationships/hyperlink" Target="https://podminky.urs.cz/item/CS_URS_2024_01/763411215" TargetMode="External" /><Relationship Id="rId48" Type="http://schemas.openxmlformats.org/officeDocument/2006/relationships/hyperlink" Target="https://podminky.urs.cz/item/CS_URS_2024_01/998763412" TargetMode="External" /><Relationship Id="rId49" Type="http://schemas.openxmlformats.org/officeDocument/2006/relationships/hyperlink" Target="https://podminky.urs.cz/item/CS_URS_2024_01/766622131" TargetMode="External" /><Relationship Id="rId50" Type="http://schemas.openxmlformats.org/officeDocument/2006/relationships/hyperlink" Target="https://podminky.urs.cz/item/CS_URS_2024_01/766622216" TargetMode="External" /><Relationship Id="rId51" Type="http://schemas.openxmlformats.org/officeDocument/2006/relationships/hyperlink" Target="https://podminky.urs.cz/item/CS_URS_2024_01/766660001" TargetMode="External" /><Relationship Id="rId52" Type="http://schemas.openxmlformats.org/officeDocument/2006/relationships/hyperlink" Target="https://podminky.urs.cz/item/CS_URS_2024_01/766660002" TargetMode="External" /><Relationship Id="rId53" Type="http://schemas.openxmlformats.org/officeDocument/2006/relationships/hyperlink" Target="https://podminky.urs.cz/item/CS_URS_2024_01/766660021" TargetMode="External" /><Relationship Id="rId54" Type="http://schemas.openxmlformats.org/officeDocument/2006/relationships/hyperlink" Target="https://podminky.urs.cz/item/CS_URS_2024_01/766660728" TargetMode="External" /><Relationship Id="rId55" Type="http://schemas.openxmlformats.org/officeDocument/2006/relationships/hyperlink" Target="https://podminky.urs.cz/item/CS_URS_2024_01/766660729" TargetMode="External" /><Relationship Id="rId56" Type="http://schemas.openxmlformats.org/officeDocument/2006/relationships/hyperlink" Target="https://podminky.urs.cz/item/CS_URS_2024_01/766660730" TargetMode="External" /><Relationship Id="rId57" Type="http://schemas.openxmlformats.org/officeDocument/2006/relationships/hyperlink" Target="https://podminky.urs.cz/item/CS_URS_2024_01/766660731" TargetMode="External" /><Relationship Id="rId58" Type="http://schemas.openxmlformats.org/officeDocument/2006/relationships/hyperlink" Target="https://podminky.urs.cz/item/CS_URS_2024_01/766660733" TargetMode="External" /><Relationship Id="rId59" Type="http://schemas.openxmlformats.org/officeDocument/2006/relationships/hyperlink" Target="https://podminky.urs.cz/item/CS_URS_2024_01/766660734" TargetMode="External" /><Relationship Id="rId60" Type="http://schemas.openxmlformats.org/officeDocument/2006/relationships/hyperlink" Target="https://podminky.urs.cz/item/CS_URS_2024_01/766694116" TargetMode="External" /><Relationship Id="rId61" Type="http://schemas.openxmlformats.org/officeDocument/2006/relationships/hyperlink" Target="https://podminky.urs.cz/item/CS_URS_2024_01/998766212" TargetMode="External" /><Relationship Id="rId62" Type="http://schemas.openxmlformats.org/officeDocument/2006/relationships/hyperlink" Target="https://podminky.urs.cz/item/CS_URS_2024_01/767627306" TargetMode="External" /><Relationship Id="rId63" Type="http://schemas.openxmlformats.org/officeDocument/2006/relationships/hyperlink" Target="https://podminky.urs.cz/item/CS_URS_2024_01/767627307" TargetMode="External" /><Relationship Id="rId64" Type="http://schemas.openxmlformats.org/officeDocument/2006/relationships/hyperlink" Target="https://podminky.urs.cz/item/CS_URS_2024_01/998767212" TargetMode="External" /><Relationship Id="rId65" Type="http://schemas.openxmlformats.org/officeDocument/2006/relationships/hyperlink" Target="https://podminky.urs.cz/item/CS_URS_2024_01/771121011" TargetMode="External" /><Relationship Id="rId66" Type="http://schemas.openxmlformats.org/officeDocument/2006/relationships/hyperlink" Target="https://podminky.urs.cz/item/CS_URS_2024_01/771151011" TargetMode="External" /><Relationship Id="rId67" Type="http://schemas.openxmlformats.org/officeDocument/2006/relationships/hyperlink" Target="https://podminky.urs.cz/item/CS_URS_2024_01/771574513" TargetMode="External" /><Relationship Id="rId68" Type="http://schemas.openxmlformats.org/officeDocument/2006/relationships/hyperlink" Target="https://podminky.urs.cz/item/CS_URS_2024_01/771577221" TargetMode="External" /><Relationship Id="rId69" Type="http://schemas.openxmlformats.org/officeDocument/2006/relationships/hyperlink" Target="https://podminky.urs.cz/item/CS_URS_2024_01/771591207" TargetMode="External" /><Relationship Id="rId70" Type="http://schemas.openxmlformats.org/officeDocument/2006/relationships/hyperlink" Target="https://podminky.urs.cz/item/CS_URS_2024_01/998771212" TargetMode="External" /><Relationship Id="rId71" Type="http://schemas.openxmlformats.org/officeDocument/2006/relationships/hyperlink" Target="https://podminky.urs.cz/item/CS_URS_2024_01/773213901" TargetMode="External" /><Relationship Id="rId72" Type="http://schemas.openxmlformats.org/officeDocument/2006/relationships/hyperlink" Target="https://podminky.urs.cz/item/CS_URS_2024_01/773512913" TargetMode="External" /><Relationship Id="rId73" Type="http://schemas.openxmlformats.org/officeDocument/2006/relationships/hyperlink" Target="https://podminky.urs.cz/item/CS_URS_2024_01/773512923" TargetMode="External" /><Relationship Id="rId74" Type="http://schemas.openxmlformats.org/officeDocument/2006/relationships/hyperlink" Target="https://podminky.urs.cz/item/CS_URS_2024_01/773993901" TargetMode="External" /><Relationship Id="rId75" Type="http://schemas.openxmlformats.org/officeDocument/2006/relationships/hyperlink" Target="https://podminky.urs.cz/item/CS_URS_2024_01/773993905" TargetMode="External" /><Relationship Id="rId76" Type="http://schemas.openxmlformats.org/officeDocument/2006/relationships/hyperlink" Target="https://podminky.urs.cz/item/CS_URS_2024_01/773993907" TargetMode="External" /><Relationship Id="rId77" Type="http://schemas.openxmlformats.org/officeDocument/2006/relationships/hyperlink" Target="https://podminky.urs.cz/item/CS_URS_2024_01/776111116" TargetMode="External" /><Relationship Id="rId78" Type="http://schemas.openxmlformats.org/officeDocument/2006/relationships/hyperlink" Target="https://podminky.urs.cz/item/CS_URS_2024_01/776121112" TargetMode="External" /><Relationship Id="rId79" Type="http://schemas.openxmlformats.org/officeDocument/2006/relationships/hyperlink" Target="https://podminky.urs.cz/item/CS_URS_2024_01/776141111" TargetMode="External" /><Relationship Id="rId80" Type="http://schemas.openxmlformats.org/officeDocument/2006/relationships/hyperlink" Target="https://podminky.urs.cz/item/CS_URS_2024_01/776221111" TargetMode="External" /><Relationship Id="rId81" Type="http://schemas.openxmlformats.org/officeDocument/2006/relationships/hyperlink" Target="https://podminky.urs.cz/item/CS_URS_2024_01/776411111" TargetMode="External" /><Relationship Id="rId82" Type="http://schemas.openxmlformats.org/officeDocument/2006/relationships/hyperlink" Target="https://podminky.urs.cz/item/CS_URS_2024_01/998776212" TargetMode="External" /><Relationship Id="rId83" Type="http://schemas.openxmlformats.org/officeDocument/2006/relationships/hyperlink" Target="https://podminky.urs.cz/item/CS_URS_2024_01/781121011" TargetMode="External" /><Relationship Id="rId84" Type="http://schemas.openxmlformats.org/officeDocument/2006/relationships/hyperlink" Target="https://podminky.urs.cz/item/CS_URS_2024_01/781131207" TargetMode="External" /><Relationship Id="rId85" Type="http://schemas.openxmlformats.org/officeDocument/2006/relationships/hyperlink" Target="https://podminky.urs.cz/item/CS_URS_2024_01/781131237" TargetMode="External" /><Relationship Id="rId86" Type="http://schemas.openxmlformats.org/officeDocument/2006/relationships/hyperlink" Target="https://podminky.urs.cz/item/CS_URS_2024_01/781151031" TargetMode="External" /><Relationship Id="rId87" Type="http://schemas.openxmlformats.org/officeDocument/2006/relationships/hyperlink" Target="https://podminky.urs.cz/item/CS_URS_2024_01/781472313" TargetMode="External" /><Relationship Id="rId88" Type="http://schemas.openxmlformats.org/officeDocument/2006/relationships/hyperlink" Target="https://podminky.urs.cz/item/CS_URS_2024_01/781492311" TargetMode="External" /><Relationship Id="rId89" Type="http://schemas.openxmlformats.org/officeDocument/2006/relationships/hyperlink" Target="https://podminky.urs.cz/item/CS_URS_2024_01/781495115" TargetMode="External" /><Relationship Id="rId90" Type="http://schemas.openxmlformats.org/officeDocument/2006/relationships/hyperlink" Target="https://podminky.urs.cz/item/CS_URS_2024_01/781674123" TargetMode="External" /><Relationship Id="rId91" Type="http://schemas.openxmlformats.org/officeDocument/2006/relationships/hyperlink" Target="https://podminky.urs.cz/item/CS_URS_2024_01/998781212" TargetMode="External" /><Relationship Id="rId92" Type="http://schemas.openxmlformats.org/officeDocument/2006/relationships/hyperlink" Target="https://podminky.urs.cz/item/CS_URS_2024_01/783106807" TargetMode="External" /><Relationship Id="rId93" Type="http://schemas.openxmlformats.org/officeDocument/2006/relationships/hyperlink" Target="https://podminky.urs.cz/item/CS_URS_2024_01/783117101" TargetMode="External" /><Relationship Id="rId94" Type="http://schemas.openxmlformats.org/officeDocument/2006/relationships/hyperlink" Target="https://podminky.urs.cz/item/CS_URS_2024_01/783122131" TargetMode="External" /><Relationship Id="rId95" Type="http://schemas.openxmlformats.org/officeDocument/2006/relationships/hyperlink" Target="https://podminky.urs.cz/item/CS_URS_2024_01/783306807" TargetMode="External" /><Relationship Id="rId96" Type="http://schemas.openxmlformats.org/officeDocument/2006/relationships/hyperlink" Target="https://podminky.urs.cz/item/CS_URS_2024_01/783314101" TargetMode="External" /><Relationship Id="rId97" Type="http://schemas.openxmlformats.org/officeDocument/2006/relationships/hyperlink" Target="https://podminky.urs.cz/item/CS_URS_2024_01/783315101" TargetMode="External" /><Relationship Id="rId98" Type="http://schemas.openxmlformats.org/officeDocument/2006/relationships/hyperlink" Target="https://podminky.urs.cz/item/CS_URS_2024_01/783317101" TargetMode="External" /><Relationship Id="rId99" Type="http://schemas.openxmlformats.org/officeDocument/2006/relationships/hyperlink" Target="https://podminky.urs.cz/item/CS_URS_2024_01/784181101" TargetMode="External" /><Relationship Id="rId100" Type="http://schemas.openxmlformats.org/officeDocument/2006/relationships/hyperlink" Target="https://podminky.urs.cz/item/CS_URS_2024_01/784211101" TargetMode="External" /><Relationship Id="rId101" Type="http://schemas.openxmlformats.org/officeDocument/2006/relationships/hyperlink" Target="https://podminky.urs.cz/item/CS_URS_2024_01/786624121" TargetMode="External" /><Relationship Id="rId102" Type="http://schemas.openxmlformats.org/officeDocument/2006/relationships/hyperlink" Target="https://podminky.urs.cz/item/CS_URS_2024_01/998786212" TargetMode="External" /><Relationship Id="rId103" Type="http://schemas.openxmlformats.org/officeDocument/2006/relationships/hyperlink" Target="https://podminky.urs.cz/item/CS_URS_2024_01/787911111" TargetMode="External" /><Relationship Id="rId104" Type="http://schemas.openxmlformats.org/officeDocument/2006/relationships/hyperlink" Target="https://podminky.urs.cz/item/CS_URS_2024_01/998787212" TargetMode="External" /><Relationship Id="rId10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0001000" TargetMode="External" /><Relationship Id="rId2" Type="http://schemas.openxmlformats.org/officeDocument/2006/relationships/hyperlink" Target="https://podminky.urs.cz/item/CS_URS_2024_01/020001000" TargetMode="External" /><Relationship Id="rId3" Type="http://schemas.openxmlformats.org/officeDocument/2006/relationships/hyperlink" Target="https://podminky.urs.cz/item/CS_URS_2024_01/030001000" TargetMode="External" /><Relationship Id="rId4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41372112" TargetMode="External" /><Relationship Id="rId2" Type="http://schemas.openxmlformats.org/officeDocument/2006/relationships/hyperlink" Target="https://podminky.urs.cz/item/CS_URS_2024_02/741372062" TargetMode="External" /><Relationship Id="rId3" Type="http://schemas.openxmlformats.org/officeDocument/2006/relationships/hyperlink" Target="https://podminky.urs.cz/item/CS_URS_2024_02/741372061" TargetMode="External" /><Relationship Id="rId4" Type="http://schemas.openxmlformats.org/officeDocument/2006/relationships/hyperlink" Target="https://podminky.urs.cz/item/CS_URS_2024_02/741112061" TargetMode="External" /><Relationship Id="rId5" Type="http://schemas.openxmlformats.org/officeDocument/2006/relationships/hyperlink" Target="https://podminky.urs.cz/item/CS_URS_2024_02/741310101" TargetMode="External" /><Relationship Id="rId6" Type="http://schemas.openxmlformats.org/officeDocument/2006/relationships/hyperlink" Target="https://podminky.urs.cz/item/CS_URS_2024_02/741310121" TargetMode="External" /><Relationship Id="rId7" Type="http://schemas.openxmlformats.org/officeDocument/2006/relationships/hyperlink" Target="https://podminky.urs.cz/item/CS_URS_2024_02/741310122" TargetMode="External" /><Relationship Id="rId8" Type="http://schemas.openxmlformats.org/officeDocument/2006/relationships/hyperlink" Target="https://podminky.urs.cz/item/CS_URS_2024_02/741310126" TargetMode="External" /><Relationship Id="rId9" Type="http://schemas.openxmlformats.org/officeDocument/2006/relationships/hyperlink" Target="https://podminky.urs.cz/item/CS_URS_2024_02/741313002" TargetMode="External" /><Relationship Id="rId10" Type="http://schemas.openxmlformats.org/officeDocument/2006/relationships/hyperlink" Target="https://podminky.urs.cz/item/CS_URS_2024_02/741313005" TargetMode="External" /><Relationship Id="rId11" Type="http://schemas.openxmlformats.org/officeDocument/2006/relationships/hyperlink" Target="https://podminky.urs.cz/item/CS_URS_2024_02/220490847" TargetMode="External" /><Relationship Id="rId12" Type="http://schemas.openxmlformats.org/officeDocument/2006/relationships/hyperlink" Target="https://podminky.urs.cz/item/CS_URS_2024_02/741310001" TargetMode="External" /><Relationship Id="rId13" Type="http://schemas.openxmlformats.org/officeDocument/2006/relationships/hyperlink" Target="https://podminky.urs.cz/item/CS_URS_2024_02/741310022" TargetMode="External" /><Relationship Id="rId14" Type="http://schemas.openxmlformats.org/officeDocument/2006/relationships/hyperlink" Target="https://podminky.urs.cz/item/CS_URS_2024_02/741310025" TargetMode="External" /><Relationship Id="rId15" Type="http://schemas.openxmlformats.org/officeDocument/2006/relationships/hyperlink" Target="https://podminky.urs.cz/item/CS_URS_2024_02/741313072" TargetMode="External" /><Relationship Id="rId16" Type="http://schemas.openxmlformats.org/officeDocument/2006/relationships/hyperlink" Target="https://podminky.urs.cz/item/CS_URS_2024_02/741910301" TargetMode="External" /><Relationship Id="rId17" Type="http://schemas.openxmlformats.org/officeDocument/2006/relationships/hyperlink" Target="https://podminky.urs.cz/item/CS_URS_2024_02/741110043" TargetMode="External" /><Relationship Id="rId18" Type="http://schemas.openxmlformats.org/officeDocument/2006/relationships/hyperlink" Target="https://podminky.urs.cz/item/CS_URS_2024_02/741311004" TargetMode="External" /><Relationship Id="rId19" Type="http://schemas.openxmlformats.org/officeDocument/2006/relationships/hyperlink" Target="https://podminky.urs.cz/item/CS_URS_2024_02/742310002" TargetMode="External" /><Relationship Id="rId20" Type="http://schemas.openxmlformats.org/officeDocument/2006/relationships/hyperlink" Target="https://podminky.urs.cz/item/CS_URS_2024_02/220320233" TargetMode="External" /><Relationship Id="rId21" Type="http://schemas.openxmlformats.org/officeDocument/2006/relationships/hyperlink" Target="https://podminky.urs.cz/item/CS_URS_2024_02/220320201" TargetMode="External" /><Relationship Id="rId22" Type="http://schemas.openxmlformats.org/officeDocument/2006/relationships/hyperlink" Target="https://podminky.urs.cz/item/CS_URS_2024_02/741920301" TargetMode="External" /><Relationship Id="rId23" Type="http://schemas.openxmlformats.org/officeDocument/2006/relationships/hyperlink" Target="https://podminky.urs.cz/item/CS_URS_2024_02/741122015" TargetMode="External" /><Relationship Id="rId24" Type="http://schemas.openxmlformats.org/officeDocument/2006/relationships/hyperlink" Target="https://podminky.urs.cz/item/CS_URS_2024_02/741122016" TargetMode="External" /><Relationship Id="rId25" Type="http://schemas.openxmlformats.org/officeDocument/2006/relationships/hyperlink" Target="https://podminky.urs.cz/item/CS_URS_2024_02/741122025" TargetMode="External" /><Relationship Id="rId26" Type="http://schemas.openxmlformats.org/officeDocument/2006/relationships/hyperlink" Target="https://podminky.urs.cz/item/CS_URS_2024_02/210813041" TargetMode="External" /><Relationship Id="rId27" Type="http://schemas.openxmlformats.org/officeDocument/2006/relationships/hyperlink" Target="https://podminky.urs.cz/item/CS_URS_2024_02/741122031" TargetMode="External" /><Relationship Id="rId28" Type="http://schemas.openxmlformats.org/officeDocument/2006/relationships/hyperlink" Target="https://podminky.urs.cz/item/CS_URS_2024_02/210801311" TargetMode="External" /><Relationship Id="rId29" Type="http://schemas.openxmlformats.org/officeDocument/2006/relationships/hyperlink" Target="https://podminky.urs.cz/item/CS_URS_2024_02/741110511" TargetMode="External" /><Relationship Id="rId30" Type="http://schemas.openxmlformats.org/officeDocument/2006/relationships/hyperlink" Target="https://podminky.urs.cz/item/CS_URS_2024_02/741110513" TargetMode="External" /><Relationship Id="rId31" Type="http://schemas.openxmlformats.org/officeDocument/2006/relationships/hyperlink" Target="https://podminky.urs.cz/item/CS_URS_2024_02/742110002" TargetMode="External" /><Relationship Id="rId32" Type="http://schemas.openxmlformats.org/officeDocument/2006/relationships/hyperlink" Target="https://podminky.urs.cz/item/CS_URS_2024_02/742124002" TargetMode="External" /><Relationship Id="rId33" Type="http://schemas.openxmlformats.org/officeDocument/2006/relationships/hyperlink" Target="https://podminky.urs.cz/item/CS_URS_2024_02/011464000" TargetMode="External" /><Relationship Id="rId34" Type="http://schemas.openxmlformats.org/officeDocument/2006/relationships/hyperlink" Target="https://podminky.urs.cz/item/CS_URS_2024_02/741810003" TargetMode="External" /><Relationship Id="rId35" Type="http://schemas.openxmlformats.org/officeDocument/2006/relationships/hyperlink" Target="https://podminky.urs.cz/item/CS_URS_2024_02/468091311" TargetMode="External" /><Relationship Id="rId36" Type="http://schemas.openxmlformats.org/officeDocument/2006/relationships/hyperlink" Target="https://podminky.urs.cz/item/CS_URS_2024_02/468081336" TargetMode="External" /><Relationship Id="rId37" Type="http://schemas.openxmlformats.org/officeDocument/2006/relationships/hyperlink" Target="https://podminky.urs.cz/item/CS_URS_2024_02/468101413" TargetMode="External" /><Relationship Id="rId38" Type="http://schemas.openxmlformats.org/officeDocument/2006/relationships/hyperlink" Target="https://podminky.urs.cz/item/CS_URS_2024_02/460710033" TargetMode="External" /><Relationship Id="rId39" Type="http://schemas.openxmlformats.org/officeDocument/2006/relationships/hyperlink" Target="https://podminky.urs.cz/item/CS_URS_2024_02/013254000" TargetMode="External" /><Relationship Id="rId40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6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7</v>
      </c>
      <c r="BT2" s="17" t="s">
        <v>8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="1" customFormat="1" ht="24.96" customHeight="1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="1" customFormat="1" ht="12" customHeight="1">
      <c r="B5" s="20"/>
      <c r="D5" s="24" t="s">
        <v>14</v>
      </c>
      <c r="K5" s="25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0"/>
      <c r="BE5" s="26" t="s">
        <v>16</v>
      </c>
      <c r="BS5" s="17" t="s">
        <v>7</v>
      </c>
    </row>
    <row r="6" s="1" customFormat="1" ht="36.96" customHeight="1">
      <c r="B6" s="20"/>
      <c r="D6" s="27" t="s">
        <v>17</v>
      </c>
      <c r="K6" s="28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0"/>
      <c r="BE6" s="29"/>
      <c r="BS6" s="17" t="s">
        <v>7</v>
      </c>
    </row>
    <row r="7" s="1" customFormat="1" ht="12" customHeight="1">
      <c r="B7" s="20"/>
      <c r="D7" s="30" t="s">
        <v>19</v>
      </c>
      <c r="K7" s="25" t="s">
        <v>3</v>
      </c>
      <c r="AK7" s="30" t="s">
        <v>20</v>
      </c>
      <c r="AN7" s="25" t="s">
        <v>3</v>
      </c>
      <c r="AR7" s="20"/>
      <c r="BE7" s="29"/>
      <c r="BS7" s="17" t="s">
        <v>7</v>
      </c>
    </row>
    <row r="8" s="1" customFormat="1" ht="12" customHeight="1">
      <c r="B8" s="20"/>
      <c r="D8" s="30" t="s">
        <v>21</v>
      </c>
      <c r="K8" s="25" t="s">
        <v>22</v>
      </c>
      <c r="AK8" s="30" t="s">
        <v>23</v>
      </c>
      <c r="AN8" s="31" t="s">
        <v>24</v>
      </c>
      <c r="AR8" s="20"/>
      <c r="BE8" s="29"/>
      <c r="BS8" s="17" t="s">
        <v>7</v>
      </c>
    </row>
    <row r="9" s="1" customFormat="1" ht="14.4" customHeight="1">
      <c r="B9" s="20"/>
      <c r="AR9" s="20"/>
      <c r="BE9" s="29"/>
      <c r="BS9" s="17" t="s">
        <v>7</v>
      </c>
    </row>
    <row r="10" s="1" customFormat="1" ht="12" customHeight="1">
      <c r="B10" s="20"/>
      <c r="D10" s="30" t="s">
        <v>25</v>
      </c>
      <c r="AK10" s="30" t="s">
        <v>26</v>
      </c>
      <c r="AN10" s="25" t="s">
        <v>3</v>
      </c>
      <c r="AR10" s="20"/>
      <c r="BE10" s="29"/>
      <c r="BS10" s="17" t="s">
        <v>7</v>
      </c>
    </row>
    <row r="11" s="1" customFormat="1" ht="18.48" customHeight="1">
      <c r="B11" s="20"/>
      <c r="E11" s="25" t="s">
        <v>27</v>
      </c>
      <c r="AK11" s="30" t="s">
        <v>28</v>
      </c>
      <c r="AN11" s="25" t="s">
        <v>3</v>
      </c>
      <c r="AR11" s="20"/>
      <c r="BE11" s="29"/>
      <c r="BS11" s="17" t="s">
        <v>7</v>
      </c>
    </row>
    <row r="12" s="1" customFormat="1" ht="6.96" customHeight="1">
      <c r="B12" s="20"/>
      <c r="AR12" s="20"/>
      <c r="BE12" s="29"/>
      <c r="BS12" s="17" t="s">
        <v>7</v>
      </c>
    </row>
    <row r="13" s="1" customFormat="1" ht="12" customHeight="1">
      <c r="B13" s="20"/>
      <c r="D13" s="30" t="s">
        <v>29</v>
      </c>
      <c r="AK13" s="30" t="s">
        <v>26</v>
      </c>
      <c r="AN13" s="32" t="s">
        <v>30</v>
      </c>
      <c r="AR13" s="20"/>
      <c r="BE13" s="29"/>
      <c r="BS13" s="17" t="s">
        <v>7</v>
      </c>
    </row>
    <row r="14">
      <c r="B14" s="20"/>
      <c r="E14" s="32" t="s">
        <v>30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N14" s="32" t="s">
        <v>30</v>
      </c>
      <c r="AR14" s="20"/>
      <c r="BE14" s="29"/>
      <c r="BS14" s="17" t="s">
        <v>7</v>
      </c>
    </row>
    <row r="15" s="1" customFormat="1" ht="6.96" customHeight="1">
      <c r="B15" s="20"/>
      <c r="AR15" s="20"/>
      <c r="BE15" s="29"/>
      <c r="BS15" s="17" t="s">
        <v>4</v>
      </c>
    </row>
    <row r="16" s="1" customFormat="1" ht="12" customHeight="1">
      <c r="B16" s="20"/>
      <c r="D16" s="30" t="s">
        <v>31</v>
      </c>
      <c r="AK16" s="30" t="s">
        <v>26</v>
      </c>
      <c r="AN16" s="25" t="s">
        <v>3</v>
      </c>
      <c r="AR16" s="20"/>
      <c r="BE16" s="29"/>
      <c r="BS16" s="17" t="s">
        <v>4</v>
      </c>
    </row>
    <row r="17" s="1" customFormat="1" ht="18.48" customHeight="1">
      <c r="B17" s="20"/>
      <c r="E17" s="25" t="s">
        <v>27</v>
      </c>
      <c r="AK17" s="30" t="s">
        <v>28</v>
      </c>
      <c r="AN17" s="25" t="s">
        <v>3</v>
      </c>
      <c r="AR17" s="20"/>
      <c r="BE17" s="29"/>
      <c r="BS17" s="17" t="s">
        <v>32</v>
      </c>
    </row>
    <row r="18" s="1" customFormat="1" ht="6.96" customHeight="1">
      <c r="B18" s="20"/>
      <c r="AR18" s="20"/>
      <c r="BE18" s="29"/>
      <c r="BS18" s="17" t="s">
        <v>7</v>
      </c>
    </row>
    <row r="19" s="1" customFormat="1" ht="12" customHeight="1">
      <c r="B19" s="20"/>
      <c r="D19" s="30" t="s">
        <v>33</v>
      </c>
      <c r="AK19" s="30" t="s">
        <v>26</v>
      </c>
      <c r="AN19" s="25" t="s">
        <v>3</v>
      </c>
      <c r="AR19" s="20"/>
      <c r="BE19" s="29"/>
      <c r="BS19" s="17" t="s">
        <v>7</v>
      </c>
    </row>
    <row r="20" s="1" customFormat="1" ht="18.48" customHeight="1">
      <c r="B20" s="20"/>
      <c r="E20" s="25" t="s">
        <v>34</v>
      </c>
      <c r="AK20" s="30" t="s">
        <v>28</v>
      </c>
      <c r="AN20" s="25" t="s">
        <v>3</v>
      </c>
      <c r="AR20" s="20"/>
      <c r="BE20" s="29"/>
      <c r="BS20" s="17" t="s">
        <v>4</v>
      </c>
    </row>
    <row r="21" s="1" customFormat="1" ht="6.96" customHeight="1">
      <c r="B21" s="20"/>
      <c r="AR21" s="20"/>
      <c r="BE21" s="29"/>
    </row>
    <row r="22" s="1" customFormat="1" ht="12" customHeight="1">
      <c r="B22" s="20"/>
      <c r="D22" s="30" t="s">
        <v>35</v>
      </c>
      <c r="AR22" s="20"/>
      <c r="BE22" s="29"/>
    </row>
    <row r="23" s="1" customFormat="1" ht="47.25" customHeight="1">
      <c r="B23" s="20"/>
      <c r="E23" s="34" t="s">
        <v>36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s="1" customFormat="1" ht="6.96" customHeight="1">
      <c r="B24" s="20"/>
      <c r="AR24" s="20"/>
      <c r="BE24" s="29"/>
    </row>
    <row r="25" s="1" customFormat="1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2" customFormat="1" ht="25.92" customHeight="1">
      <c r="A26" s="36"/>
      <c r="B26" s="37"/>
      <c r="C26" s="36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ROUND(AG54,2)</f>
        <v>0</v>
      </c>
      <c r="AL26" s="39"/>
      <c r="AM26" s="39"/>
      <c r="AN26" s="39"/>
      <c r="AO26" s="39"/>
      <c r="AP26" s="36"/>
      <c r="AQ26" s="36"/>
      <c r="AR26" s="37"/>
      <c r="BE26" s="29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7"/>
      <c r="BE27" s="29"/>
    </row>
    <row r="28" s="2" customForma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38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39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40</v>
      </c>
      <c r="AL28" s="41"/>
      <c r="AM28" s="41"/>
      <c r="AN28" s="41"/>
      <c r="AO28" s="41"/>
      <c r="AP28" s="36"/>
      <c r="AQ28" s="36"/>
      <c r="AR28" s="37"/>
      <c r="BE28" s="29"/>
    </row>
    <row r="29" s="3" customFormat="1" ht="14.4" customHeight="1">
      <c r="A29" s="3"/>
      <c r="B29" s="42"/>
      <c r="C29" s="3"/>
      <c r="D29" s="30" t="s">
        <v>41</v>
      </c>
      <c r="E29" s="3"/>
      <c r="F29" s="30" t="s">
        <v>42</v>
      </c>
      <c r="G29" s="3"/>
      <c r="H29" s="3"/>
      <c r="I29" s="3"/>
      <c r="J29" s="3"/>
      <c r="K29" s="3"/>
      <c r="L29" s="43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4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4">
        <f>ROUND(AV54, 2)</f>
        <v>0</v>
      </c>
      <c r="AL29" s="3"/>
      <c r="AM29" s="3"/>
      <c r="AN29" s="3"/>
      <c r="AO29" s="3"/>
      <c r="AP29" s="3"/>
      <c r="AQ29" s="3"/>
      <c r="AR29" s="42"/>
      <c r="BE29" s="45"/>
    </row>
    <row r="30" s="3" customFormat="1" ht="14.4" customHeight="1">
      <c r="A30" s="3"/>
      <c r="B30" s="42"/>
      <c r="C30" s="3"/>
      <c r="D30" s="3"/>
      <c r="E30" s="3"/>
      <c r="F30" s="30" t="s">
        <v>43</v>
      </c>
      <c r="G30" s="3"/>
      <c r="H30" s="3"/>
      <c r="I30" s="3"/>
      <c r="J30" s="3"/>
      <c r="K30" s="3"/>
      <c r="L30" s="43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4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4">
        <f>ROUND(AW54, 2)</f>
        <v>0</v>
      </c>
      <c r="AL30" s="3"/>
      <c r="AM30" s="3"/>
      <c r="AN30" s="3"/>
      <c r="AO30" s="3"/>
      <c r="AP30" s="3"/>
      <c r="AQ30" s="3"/>
      <c r="AR30" s="42"/>
      <c r="BE30" s="45"/>
    </row>
    <row r="31" hidden="1" s="3" customFormat="1" ht="14.4" customHeight="1">
      <c r="A31" s="3"/>
      <c r="B31" s="42"/>
      <c r="C31" s="3"/>
      <c r="D31" s="3"/>
      <c r="E31" s="3"/>
      <c r="F31" s="30" t="s">
        <v>44</v>
      </c>
      <c r="G31" s="3"/>
      <c r="H31" s="3"/>
      <c r="I31" s="3"/>
      <c r="J31" s="3"/>
      <c r="K31" s="3"/>
      <c r="L31" s="43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4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4">
        <v>0</v>
      </c>
      <c r="AL31" s="3"/>
      <c r="AM31" s="3"/>
      <c r="AN31" s="3"/>
      <c r="AO31" s="3"/>
      <c r="AP31" s="3"/>
      <c r="AQ31" s="3"/>
      <c r="AR31" s="42"/>
      <c r="BE31" s="45"/>
    </row>
    <row r="32" hidden="1" s="3" customFormat="1" ht="14.4" customHeight="1">
      <c r="A32" s="3"/>
      <c r="B32" s="42"/>
      <c r="C32" s="3"/>
      <c r="D32" s="3"/>
      <c r="E32" s="3"/>
      <c r="F32" s="30" t="s">
        <v>45</v>
      </c>
      <c r="G32" s="3"/>
      <c r="H32" s="3"/>
      <c r="I32" s="3"/>
      <c r="J32" s="3"/>
      <c r="K32" s="3"/>
      <c r="L32" s="43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v>0</v>
      </c>
      <c r="AL32" s="3"/>
      <c r="AM32" s="3"/>
      <c r="AN32" s="3"/>
      <c r="AO32" s="3"/>
      <c r="AP32" s="3"/>
      <c r="AQ32" s="3"/>
      <c r="AR32" s="42"/>
      <c r="BE32" s="45"/>
    </row>
    <row r="33" hidden="1" s="3" customFormat="1" ht="14.4" customHeight="1">
      <c r="A33" s="3"/>
      <c r="B33" s="42"/>
      <c r="C33" s="3"/>
      <c r="D33" s="3"/>
      <c r="E33" s="3"/>
      <c r="F33" s="30" t="s">
        <v>46</v>
      </c>
      <c r="G33" s="3"/>
      <c r="H33" s="3"/>
      <c r="I33" s="3"/>
      <c r="J33" s="3"/>
      <c r="K33" s="3"/>
      <c r="L33" s="43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v>0</v>
      </c>
      <c r="AL33" s="3"/>
      <c r="AM33" s="3"/>
      <c r="AN33" s="3"/>
      <c r="AO33" s="3"/>
      <c r="AP33" s="3"/>
      <c r="AQ33" s="3"/>
      <c r="AR33" s="42"/>
      <c r="BE33" s="3"/>
    </row>
    <row r="34" s="2" customFormat="1" ht="6.96" customHeight="1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7"/>
      <c r="BE34" s="36"/>
    </row>
    <row r="35" s="2" customFormat="1" ht="25.92" customHeight="1">
      <c r="A35" s="36"/>
      <c r="B35" s="37"/>
      <c r="C35" s="46"/>
      <c r="D35" s="47" t="s">
        <v>47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48</v>
      </c>
      <c r="U35" s="48"/>
      <c r="V35" s="48"/>
      <c r="W35" s="48"/>
      <c r="X35" s="50" t="s">
        <v>49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7"/>
      <c r="B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BE36" s="36"/>
    </row>
    <row r="37" s="2" customFormat="1" ht="6.96" customHeight="1">
      <c r="A37" s="36"/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37"/>
      <c r="BE37" s="36"/>
    </row>
    <row r="41" s="2" customFormat="1" ht="6.96" customHeight="1">
      <c r="A41" s="36"/>
      <c r="B41" s="5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37"/>
      <c r="BE41" s="36"/>
    </row>
    <row r="42" s="2" customFormat="1" ht="24.96" customHeight="1">
      <c r="A42" s="36"/>
      <c r="B42" s="37"/>
      <c r="C42" s="21" t="s">
        <v>50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7"/>
      <c r="BE42" s="36"/>
    </row>
    <row r="43" s="2" customFormat="1" ht="6.96" customHeight="1">
      <c r="A43" s="36"/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7"/>
      <c r="BE43" s="36"/>
    </row>
    <row r="44" s="4" customFormat="1" ht="12" customHeight="1">
      <c r="A44" s="4"/>
      <c r="B44" s="57"/>
      <c r="C44" s="30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2024-06-02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57"/>
      <c r="BE44" s="4"/>
    </row>
    <row r="45" s="5" customFormat="1" ht="36.96" customHeight="1">
      <c r="A45" s="5"/>
      <c r="B45" s="58"/>
      <c r="C45" s="59" t="s">
        <v>17</v>
      </c>
      <c r="D45" s="5"/>
      <c r="E45" s="5"/>
      <c r="F45" s="5"/>
      <c r="G45" s="5"/>
      <c r="H45" s="5"/>
      <c r="I45" s="5"/>
      <c r="J45" s="5"/>
      <c r="K45" s="5"/>
      <c r="L45" s="60" t="str">
        <f>K6</f>
        <v>DPMUnL - rekonstrukce objektu Tichá 128/2 a 129/4, Všebořice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8"/>
      <c r="BE45" s="5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7"/>
      <c r="BE46" s="36"/>
    </row>
    <row r="47" s="2" customFormat="1" ht="12" customHeight="1">
      <c r="A47" s="36"/>
      <c r="B47" s="37"/>
      <c r="C47" s="30" t="s">
        <v>21</v>
      </c>
      <c r="D47" s="36"/>
      <c r="E47" s="36"/>
      <c r="F47" s="36"/>
      <c r="G47" s="36"/>
      <c r="H47" s="36"/>
      <c r="I47" s="36"/>
      <c r="J47" s="36"/>
      <c r="K47" s="36"/>
      <c r="L47" s="61" t="str">
        <f>IF(K8="","",K8)</f>
        <v xml:space="preserve">Všebořice 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0" t="s">
        <v>23</v>
      </c>
      <c r="AJ47" s="36"/>
      <c r="AK47" s="36"/>
      <c r="AL47" s="36"/>
      <c r="AM47" s="62" t="str">
        <f>IF(AN8= "","",AN8)</f>
        <v>13. 6. 2024</v>
      </c>
      <c r="AN47" s="62"/>
      <c r="AO47" s="36"/>
      <c r="AP47" s="36"/>
      <c r="AQ47" s="36"/>
      <c r="AR47" s="37"/>
      <c r="BE47" s="36"/>
    </row>
    <row r="48" s="2" customFormat="1" ht="6.96" customHeight="1">
      <c r="A48" s="36"/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7"/>
      <c r="BE48" s="36"/>
    </row>
    <row r="49" s="2" customFormat="1" ht="15.15" customHeight="1">
      <c r="A49" s="36"/>
      <c r="B49" s="37"/>
      <c r="C49" s="30" t="s">
        <v>25</v>
      </c>
      <c r="D49" s="36"/>
      <c r="E49" s="36"/>
      <c r="F49" s="36"/>
      <c r="G49" s="36"/>
      <c r="H49" s="36"/>
      <c r="I49" s="36"/>
      <c r="J49" s="36"/>
      <c r="K49" s="36"/>
      <c r="L49" s="4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0" t="s">
        <v>31</v>
      </c>
      <c r="AJ49" s="36"/>
      <c r="AK49" s="36"/>
      <c r="AL49" s="36"/>
      <c r="AM49" s="63" t="str">
        <f>IF(E17="","",E17)</f>
        <v xml:space="preserve"> </v>
      </c>
      <c r="AN49" s="4"/>
      <c r="AO49" s="4"/>
      <c r="AP49" s="4"/>
      <c r="AQ49" s="36"/>
      <c r="AR49" s="37"/>
      <c r="AS49" s="64" t="s">
        <v>51</v>
      </c>
      <c r="AT49" s="65"/>
      <c r="AU49" s="66"/>
      <c r="AV49" s="66"/>
      <c r="AW49" s="66"/>
      <c r="AX49" s="66"/>
      <c r="AY49" s="66"/>
      <c r="AZ49" s="66"/>
      <c r="BA49" s="66"/>
      <c r="BB49" s="66"/>
      <c r="BC49" s="66"/>
      <c r="BD49" s="67"/>
      <c r="BE49" s="36"/>
    </row>
    <row r="50" s="2" customFormat="1" ht="25.65" customHeight="1">
      <c r="A50" s="36"/>
      <c r="B50" s="37"/>
      <c r="C50" s="30" t="s">
        <v>29</v>
      </c>
      <c r="D50" s="36"/>
      <c r="E50" s="36"/>
      <c r="F50" s="36"/>
      <c r="G50" s="36"/>
      <c r="H50" s="36"/>
      <c r="I50" s="36"/>
      <c r="J50" s="36"/>
      <c r="K50" s="36"/>
      <c r="L50" s="4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0" t="s">
        <v>33</v>
      </c>
      <c r="AJ50" s="36"/>
      <c r="AK50" s="36"/>
      <c r="AL50" s="36"/>
      <c r="AM50" s="63" t="str">
        <f>IF(E20="","",E20)</f>
        <v>STAVEBNÍ ROZPOČTY s.r.o</v>
      </c>
      <c r="AN50" s="4"/>
      <c r="AO50" s="4"/>
      <c r="AP50" s="4"/>
      <c r="AQ50" s="36"/>
      <c r="AR50" s="37"/>
      <c r="AS50" s="68"/>
      <c r="AT50" s="69"/>
      <c r="AU50" s="70"/>
      <c r="AV50" s="70"/>
      <c r="AW50" s="70"/>
      <c r="AX50" s="70"/>
      <c r="AY50" s="70"/>
      <c r="AZ50" s="70"/>
      <c r="BA50" s="70"/>
      <c r="BB50" s="70"/>
      <c r="BC50" s="70"/>
      <c r="BD50" s="71"/>
      <c r="BE50" s="36"/>
    </row>
    <row r="51" s="2" customFormat="1" ht="10.8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7"/>
      <c r="AS51" s="68"/>
      <c r="AT51" s="69"/>
      <c r="AU51" s="70"/>
      <c r="AV51" s="70"/>
      <c r="AW51" s="70"/>
      <c r="AX51" s="70"/>
      <c r="AY51" s="70"/>
      <c r="AZ51" s="70"/>
      <c r="BA51" s="70"/>
      <c r="BB51" s="70"/>
      <c r="BC51" s="70"/>
      <c r="BD51" s="71"/>
      <c r="BE51" s="36"/>
    </row>
    <row r="52" s="2" customFormat="1" ht="29.28" customHeight="1">
      <c r="A52" s="36"/>
      <c r="B52" s="37"/>
      <c r="C52" s="72" t="s">
        <v>52</v>
      </c>
      <c r="D52" s="73"/>
      <c r="E52" s="73"/>
      <c r="F52" s="73"/>
      <c r="G52" s="73"/>
      <c r="H52" s="74"/>
      <c r="I52" s="75" t="s">
        <v>53</v>
      </c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6" t="s">
        <v>54</v>
      </c>
      <c r="AH52" s="73"/>
      <c r="AI52" s="73"/>
      <c r="AJ52" s="73"/>
      <c r="AK52" s="73"/>
      <c r="AL52" s="73"/>
      <c r="AM52" s="73"/>
      <c r="AN52" s="75" t="s">
        <v>55</v>
      </c>
      <c r="AO52" s="73"/>
      <c r="AP52" s="73"/>
      <c r="AQ52" s="77" t="s">
        <v>56</v>
      </c>
      <c r="AR52" s="37"/>
      <c r="AS52" s="78" t="s">
        <v>57</v>
      </c>
      <c r="AT52" s="79" t="s">
        <v>58</v>
      </c>
      <c r="AU52" s="79" t="s">
        <v>59</v>
      </c>
      <c r="AV52" s="79" t="s">
        <v>60</v>
      </c>
      <c r="AW52" s="79" t="s">
        <v>61</v>
      </c>
      <c r="AX52" s="79" t="s">
        <v>62</v>
      </c>
      <c r="AY52" s="79" t="s">
        <v>63</v>
      </c>
      <c r="AZ52" s="79" t="s">
        <v>64</v>
      </c>
      <c r="BA52" s="79" t="s">
        <v>65</v>
      </c>
      <c r="BB52" s="79" t="s">
        <v>66</v>
      </c>
      <c r="BC52" s="79" t="s">
        <v>67</v>
      </c>
      <c r="BD52" s="80" t="s">
        <v>68</v>
      </c>
      <c r="BE52" s="36"/>
    </row>
    <row r="53" s="2" customFormat="1" ht="10.8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7"/>
      <c r="AS53" s="81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3"/>
      <c r="BE53" s="36"/>
    </row>
    <row r="54" s="6" customFormat="1" ht="32.4" customHeight="1">
      <c r="A54" s="6"/>
      <c r="B54" s="84"/>
      <c r="C54" s="85" t="s">
        <v>69</v>
      </c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7">
        <f>ROUND(SUM(AG55:AG61),2)</f>
        <v>0</v>
      </c>
      <c r="AH54" s="87"/>
      <c r="AI54" s="87"/>
      <c r="AJ54" s="87"/>
      <c r="AK54" s="87"/>
      <c r="AL54" s="87"/>
      <c r="AM54" s="87"/>
      <c r="AN54" s="88">
        <f>SUM(AG54,AT54)</f>
        <v>0</v>
      </c>
      <c r="AO54" s="88"/>
      <c r="AP54" s="88"/>
      <c r="AQ54" s="89" t="s">
        <v>3</v>
      </c>
      <c r="AR54" s="84"/>
      <c r="AS54" s="90">
        <f>ROUND(SUM(AS55:AS61),2)</f>
        <v>0</v>
      </c>
      <c r="AT54" s="91">
        <f>ROUND(SUM(AV54:AW54),2)</f>
        <v>0</v>
      </c>
      <c r="AU54" s="92">
        <f>ROUND(SUM(AU55:AU61),5)</f>
        <v>0</v>
      </c>
      <c r="AV54" s="91">
        <f>ROUND(AZ54*L29,2)</f>
        <v>0</v>
      </c>
      <c r="AW54" s="91">
        <f>ROUND(BA54*L30,2)</f>
        <v>0</v>
      </c>
      <c r="AX54" s="91">
        <f>ROUND(BB54*L29,2)</f>
        <v>0</v>
      </c>
      <c r="AY54" s="91">
        <f>ROUND(BC54*L30,2)</f>
        <v>0</v>
      </c>
      <c r="AZ54" s="91">
        <f>ROUND(SUM(AZ55:AZ61),2)</f>
        <v>0</v>
      </c>
      <c r="BA54" s="91">
        <f>ROUND(SUM(BA55:BA61),2)</f>
        <v>0</v>
      </c>
      <c r="BB54" s="91">
        <f>ROUND(SUM(BB55:BB61),2)</f>
        <v>0</v>
      </c>
      <c r="BC54" s="91">
        <f>ROUND(SUM(BC55:BC61),2)</f>
        <v>0</v>
      </c>
      <c r="BD54" s="93">
        <f>ROUND(SUM(BD55:BD61),2)</f>
        <v>0</v>
      </c>
      <c r="BE54" s="6"/>
      <c r="BS54" s="94" t="s">
        <v>70</v>
      </c>
      <c r="BT54" s="94" t="s">
        <v>71</v>
      </c>
      <c r="BU54" s="95" t="s">
        <v>72</v>
      </c>
      <c r="BV54" s="94" t="s">
        <v>73</v>
      </c>
      <c r="BW54" s="94" t="s">
        <v>5</v>
      </c>
      <c r="BX54" s="94" t="s">
        <v>74</v>
      </c>
      <c r="CL54" s="94" t="s">
        <v>3</v>
      </c>
    </row>
    <row r="55" s="7" customFormat="1" ht="24.75" customHeight="1">
      <c r="A55" s="96" t="s">
        <v>75</v>
      </c>
      <c r="B55" s="97"/>
      <c r="C55" s="98"/>
      <c r="D55" s="99" t="s">
        <v>76</v>
      </c>
      <c r="E55" s="99"/>
      <c r="F55" s="99"/>
      <c r="G55" s="99"/>
      <c r="H55" s="99"/>
      <c r="I55" s="100"/>
      <c r="J55" s="99" t="s">
        <v>77</v>
      </c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101">
        <f>'1. etapa - Bourání '!J30</f>
        <v>0</v>
      </c>
      <c r="AH55" s="100"/>
      <c r="AI55" s="100"/>
      <c r="AJ55" s="100"/>
      <c r="AK55" s="100"/>
      <c r="AL55" s="100"/>
      <c r="AM55" s="100"/>
      <c r="AN55" s="101">
        <f>SUM(AG55,AT55)</f>
        <v>0</v>
      </c>
      <c r="AO55" s="100"/>
      <c r="AP55" s="100"/>
      <c r="AQ55" s="102" t="s">
        <v>78</v>
      </c>
      <c r="AR55" s="97"/>
      <c r="AS55" s="103">
        <v>0</v>
      </c>
      <c r="AT55" s="104">
        <f>ROUND(SUM(AV55:AW55),2)</f>
        <v>0</v>
      </c>
      <c r="AU55" s="105">
        <f>'1. etapa - Bourání '!P92</f>
        <v>0</v>
      </c>
      <c r="AV55" s="104">
        <f>'1. etapa - Bourání '!J33</f>
        <v>0</v>
      </c>
      <c r="AW55" s="104">
        <f>'1. etapa - Bourání '!J34</f>
        <v>0</v>
      </c>
      <c r="AX55" s="104">
        <f>'1. etapa - Bourání '!J35</f>
        <v>0</v>
      </c>
      <c r="AY55" s="104">
        <f>'1. etapa - Bourání '!J36</f>
        <v>0</v>
      </c>
      <c r="AZ55" s="104">
        <f>'1. etapa - Bourání '!F33</f>
        <v>0</v>
      </c>
      <c r="BA55" s="104">
        <f>'1. etapa - Bourání '!F34</f>
        <v>0</v>
      </c>
      <c r="BB55" s="104">
        <f>'1. etapa - Bourání '!F35</f>
        <v>0</v>
      </c>
      <c r="BC55" s="104">
        <f>'1. etapa - Bourání '!F36</f>
        <v>0</v>
      </c>
      <c r="BD55" s="106">
        <f>'1. etapa - Bourání '!F37</f>
        <v>0</v>
      </c>
      <c r="BE55" s="7"/>
      <c r="BT55" s="107" t="s">
        <v>79</v>
      </c>
      <c r="BV55" s="107" t="s">
        <v>73</v>
      </c>
      <c r="BW55" s="107" t="s">
        <v>80</v>
      </c>
      <c r="BX55" s="107" t="s">
        <v>5</v>
      </c>
      <c r="CL55" s="107" t="s">
        <v>3</v>
      </c>
      <c r="CM55" s="107" t="s">
        <v>81</v>
      </c>
    </row>
    <row r="56" s="7" customFormat="1" ht="24.75" customHeight="1">
      <c r="A56" s="96" t="s">
        <v>75</v>
      </c>
      <c r="B56" s="97"/>
      <c r="C56" s="98"/>
      <c r="D56" s="99" t="s">
        <v>82</v>
      </c>
      <c r="E56" s="99"/>
      <c r="F56" s="99"/>
      <c r="G56" s="99"/>
      <c r="H56" s="99"/>
      <c r="I56" s="100"/>
      <c r="J56" s="99" t="s">
        <v>83</v>
      </c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101">
        <f>'2. etapa - Rekonstrukce'!J30</f>
        <v>0</v>
      </c>
      <c r="AH56" s="100"/>
      <c r="AI56" s="100"/>
      <c r="AJ56" s="100"/>
      <c r="AK56" s="100"/>
      <c r="AL56" s="100"/>
      <c r="AM56" s="100"/>
      <c r="AN56" s="101">
        <f>SUM(AG56,AT56)</f>
        <v>0</v>
      </c>
      <c r="AO56" s="100"/>
      <c r="AP56" s="100"/>
      <c r="AQ56" s="102" t="s">
        <v>78</v>
      </c>
      <c r="AR56" s="97"/>
      <c r="AS56" s="103">
        <v>0</v>
      </c>
      <c r="AT56" s="104">
        <f>ROUND(SUM(AV56:AW56),2)</f>
        <v>0</v>
      </c>
      <c r="AU56" s="105">
        <f>'2. etapa - Rekonstrukce'!P98</f>
        <v>0</v>
      </c>
      <c r="AV56" s="104">
        <f>'2. etapa - Rekonstrukce'!J33</f>
        <v>0</v>
      </c>
      <c r="AW56" s="104">
        <f>'2. etapa - Rekonstrukce'!J34</f>
        <v>0</v>
      </c>
      <c r="AX56" s="104">
        <f>'2. etapa - Rekonstrukce'!J35</f>
        <v>0</v>
      </c>
      <c r="AY56" s="104">
        <f>'2. etapa - Rekonstrukce'!J36</f>
        <v>0</v>
      </c>
      <c r="AZ56" s="104">
        <f>'2. etapa - Rekonstrukce'!F33</f>
        <v>0</v>
      </c>
      <c r="BA56" s="104">
        <f>'2. etapa - Rekonstrukce'!F34</f>
        <v>0</v>
      </c>
      <c r="BB56" s="104">
        <f>'2. etapa - Rekonstrukce'!F35</f>
        <v>0</v>
      </c>
      <c r="BC56" s="104">
        <f>'2. etapa - Rekonstrukce'!F36</f>
        <v>0</v>
      </c>
      <c r="BD56" s="106">
        <f>'2. etapa - Rekonstrukce'!F37</f>
        <v>0</v>
      </c>
      <c r="BE56" s="7"/>
      <c r="BT56" s="107" t="s">
        <v>79</v>
      </c>
      <c r="BV56" s="107" t="s">
        <v>73</v>
      </c>
      <c r="BW56" s="107" t="s">
        <v>84</v>
      </c>
      <c r="BX56" s="107" t="s">
        <v>5</v>
      </c>
      <c r="CL56" s="107" t="s">
        <v>3</v>
      </c>
      <c r="CM56" s="107" t="s">
        <v>81</v>
      </c>
    </row>
    <row r="57" s="7" customFormat="1" ht="24.75" customHeight="1">
      <c r="A57" s="96" t="s">
        <v>75</v>
      </c>
      <c r="B57" s="97"/>
      <c r="C57" s="98"/>
      <c r="D57" s="99" t="s">
        <v>85</v>
      </c>
      <c r="E57" s="99"/>
      <c r="F57" s="99"/>
      <c r="G57" s="99"/>
      <c r="H57" s="99"/>
      <c r="I57" s="100"/>
      <c r="J57" s="99" t="s">
        <v>86</v>
      </c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101">
        <f>'3. etapa - VRN'!J30</f>
        <v>0</v>
      </c>
      <c r="AH57" s="100"/>
      <c r="AI57" s="100"/>
      <c r="AJ57" s="100"/>
      <c r="AK57" s="100"/>
      <c r="AL57" s="100"/>
      <c r="AM57" s="100"/>
      <c r="AN57" s="101">
        <f>SUM(AG57,AT57)</f>
        <v>0</v>
      </c>
      <c r="AO57" s="100"/>
      <c r="AP57" s="100"/>
      <c r="AQ57" s="102" t="s">
        <v>78</v>
      </c>
      <c r="AR57" s="97"/>
      <c r="AS57" s="103">
        <v>0</v>
      </c>
      <c r="AT57" s="104">
        <f>ROUND(SUM(AV57:AW57),2)</f>
        <v>0</v>
      </c>
      <c r="AU57" s="105">
        <f>'3. etapa - VRN'!P83</f>
        <v>0</v>
      </c>
      <c r="AV57" s="104">
        <f>'3. etapa - VRN'!J33</f>
        <v>0</v>
      </c>
      <c r="AW57" s="104">
        <f>'3. etapa - VRN'!J34</f>
        <v>0</v>
      </c>
      <c r="AX57" s="104">
        <f>'3. etapa - VRN'!J35</f>
        <v>0</v>
      </c>
      <c r="AY57" s="104">
        <f>'3. etapa - VRN'!J36</f>
        <v>0</v>
      </c>
      <c r="AZ57" s="104">
        <f>'3. etapa - VRN'!F33</f>
        <v>0</v>
      </c>
      <c r="BA57" s="104">
        <f>'3. etapa - VRN'!F34</f>
        <v>0</v>
      </c>
      <c r="BB57" s="104">
        <f>'3. etapa - VRN'!F35</f>
        <v>0</v>
      </c>
      <c r="BC57" s="104">
        <f>'3. etapa - VRN'!F36</f>
        <v>0</v>
      </c>
      <c r="BD57" s="106">
        <f>'3. etapa - VRN'!F37</f>
        <v>0</v>
      </c>
      <c r="BE57" s="7"/>
      <c r="BT57" s="107" t="s">
        <v>79</v>
      </c>
      <c r="BV57" s="107" t="s">
        <v>73</v>
      </c>
      <c r="BW57" s="107" t="s">
        <v>87</v>
      </c>
      <c r="BX57" s="107" t="s">
        <v>5</v>
      </c>
      <c r="CL57" s="107" t="s">
        <v>3</v>
      </c>
      <c r="CM57" s="107" t="s">
        <v>81</v>
      </c>
    </row>
    <row r="58" s="7" customFormat="1" ht="16.5" customHeight="1">
      <c r="A58" s="96" t="s">
        <v>75</v>
      </c>
      <c r="B58" s="97"/>
      <c r="C58" s="98"/>
      <c r="D58" s="99" t="s">
        <v>88</v>
      </c>
      <c r="E58" s="99"/>
      <c r="F58" s="99"/>
      <c r="G58" s="99"/>
      <c r="H58" s="99"/>
      <c r="I58" s="100"/>
      <c r="J58" s="99" t="s">
        <v>89</v>
      </c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101">
        <f>'D1.4 - Elektroinstalace'!J30</f>
        <v>0</v>
      </c>
      <c r="AH58" s="100"/>
      <c r="AI58" s="100"/>
      <c r="AJ58" s="100"/>
      <c r="AK58" s="100"/>
      <c r="AL58" s="100"/>
      <c r="AM58" s="100"/>
      <c r="AN58" s="101">
        <f>SUM(AG58,AT58)</f>
        <v>0</v>
      </c>
      <c r="AO58" s="100"/>
      <c r="AP58" s="100"/>
      <c r="AQ58" s="102" t="s">
        <v>78</v>
      </c>
      <c r="AR58" s="97"/>
      <c r="AS58" s="103">
        <v>0</v>
      </c>
      <c r="AT58" s="104">
        <f>ROUND(SUM(AV58:AW58),2)</f>
        <v>0</v>
      </c>
      <c r="AU58" s="105">
        <f>'D1.4 - Elektroinstalace'!P87</f>
        <v>0</v>
      </c>
      <c r="AV58" s="104">
        <f>'D1.4 - Elektroinstalace'!J33</f>
        <v>0</v>
      </c>
      <c r="AW58" s="104">
        <f>'D1.4 - Elektroinstalace'!J34</f>
        <v>0</v>
      </c>
      <c r="AX58" s="104">
        <f>'D1.4 - Elektroinstalace'!J35</f>
        <v>0</v>
      </c>
      <c r="AY58" s="104">
        <f>'D1.4 - Elektroinstalace'!J36</f>
        <v>0</v>
      </c>
      <c r="AZ58" s="104">
        <f>'D1.4 - Elektroinstalace'!F33</f>
        <v>0</v>
      </c>
      <c r="BA58" s="104">
        <f>'D1.4 - Elektroinstalace'!F34</f>
        <v>0</v>
      </c>
      <c r="BB58" s="104">
        <f>'D1.4 - Elektroinstalace'!F35</f>
        <v>0</v>
      </c>
      <c r="BC58" s="104">
        <f>'D1.4 - Elektroinstalace'!F36</f>
        <v>0</v>
      </c>
      <c r="BD58" s="106">
        <f>'D1.4 - Elektroinstalace'!F37</f>
        <v>0</v>
      </c>
      <c r="BE58" s="7"/>
      <c r="BT58" s="107" t="s">
        <v>79</v>
      </c>
      <c r="BV58" s="107" t="s">
        <v>73</v>
      </c>
      <c r="BW58" s="107" t="s">
        <v>90</v>
      </c>
      <c r="BX58" s="107" t="s">
        <v>5</v>
      </c>
      <c r="CL58" s="107" t="s">
        <v>3</v>
      </c>
      <c r="CM58" s="107" t="s">
        <v>81</v>
      </c>
    </row>
    <row r="59" s="7" customFormat="1" ht="16.5" customHeight="1">
      <c r="A59" s="96" t="s">
        <v>75</v>
      </c>
      <c r="B59" s="97"/>
      <c r="C59" s="98"/>
      <c r="D59" s="99" t="s">
        <v>91</v>
      </c>
      <c r="E59" s="99"/>
      <c r="F59" s="99"/>
      <c r="G59" s="99"/>
      <c r="H59" s="99"/>
      <c r="I59" s="100"/>
      <c r="J59" s="99" t="s">
        <v>92</v>
      </c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101">
        <f>'D 1.4e - Zařízení zdravot...'!J30</f>
        <v>0</v>
      </c>
      <c r="AH59" s="100"/>
      <c r="AI59" s="100"/>
      <c r="AJ59" s="100"/>
      <c r="AK59" s="100"/>
      <c r="AL59" s="100"/>
      <c r="AM59" s="100"/>
      <c r="AN59" s="101">
        <f>SUM(AG59,AT59)</f>
        <v>0</v>
      </c>
      <c r="AO59" s="100"/>
      <c r="AP59" s="100"/>
      <c r="AQ59" s="102" t="s">
        <v>78</v>
      </c>
      <c r="AR59" s="97"/>
      <c r="AS59" s="103">
        <v>0</v>
      </c>
      <c r="AT59" s="104">
        <f>ROUND(SUM(AV59:AW59),2)</f>
        <v>0</v>
      </c>
      <c r="AU59" s="105">
        <f>'D 1.4e - Zařízení zdravot...'!P87</f>
        <v>0</v>
      </c>
      <c r="AV59" s="104">
        <f>'D 1.4e - Zařízení zdravot...'!J33</f>
        <v>0</v>
      </c>
      <c r="AW59" s="104">
        <f>'D 1.4e - Zařízení zdravot...'!J34</f>
        <v>0</v>
      </c>
      <c r="AX59" s="104">
        <f>'D 1.4e - Zařízení zdravot...'!J35</f>
        <v>0</v>
      </c>
      <c r="AY59" s="104">
        <f>'D 1.4e - Zařízení zdravot...'!J36</f>
        <v>0</v>
      </c>
      <c r="AZ59" s="104">
        <f>'D 1.4e - Zařízení zdravot...'!F33</f>
        <v>0</v>
      </c>
      <c r="BA59" s="104">
        <f>'D 1.4e - Zařízení zdravot...'!F34</f>
        <v>0</v>
      </c>
      <c r="BB59" s="104">
        <f>'D 1.4e - Zařízení zdravot...'!F35</f>
        <v>0</v>
      </c>
      <c r="BC59" s="104">
        <f>'D 1.4e - Zařízení zdravot...'!F36</f>
        <v>0</v>
      </c>
      <c r="BD59" s="106">
        <f>'D 1.4e - Zařízení zdravot...'!F37</f>
        <v>0</v>
      </c>
      <c r="BE59" s="7"/>
      <c r="BT59" s="107" t="s">
        <v>79</v>
      </c>
      <c r="BV59" s="107" t="s">
        <v>73</v>
      </c>
      <c r="BW59" s="107" t="s">
        <v>93</v>
      </c>
      <c r="BX59" s="107" t="s">
        <v>5</v>
      </c>
      <c r="CL59" s="107" t="s">
        <v>3</v>
      </c>
      <c r="CM59" s="107" t="s">
        <v>81</v>
      </c>
    </row>
    <row r="60" s="7" customFormat="1" ht="16.5" customHeight="1">
      <c r="A60" s="96" t="s">
        <v>75</v>
      </c>
      <c r="B60" s="97"/>
      <c r="C60" s="98"/>
      <c r="D60" s="99" t="s">
        <v>94</v>
      </c>
      <c r="E60" s="99"/>
      <c r="F60" s="99"/>
      <c r="G60" s="99"/>
      <c r="H60" s="99"/>
      <c r="I60" s="100"/>
      <c r="J60" s="99" t="s">
        <v>95</v>
      </c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101">
        <f>'D.1.4a - Zařízení pro vyt...'!J30</f>
        <v>0</v>
      </c>
      <c r="AH60" s="100"/>
      <c r="AI60" s="100"/>
      <c r="AJ60" s="100"/>
      <c r="AK60" s="100"/>
      <c r="AL60" s="100"/>
      <c r="AM60" s="100"/>
      <c r="AN60" s="101">
        <f>SUM(AG60,AT60)</f>
        <v>0</v>
      </c>
      <c r="AO60" s="100"/>
      <c r="AP60" s="100"/>
      <c r="AQ60" s="102" t="s">
        <v>78</v>
      </c>
      <c r="AR60" s="97"/>
      <c r="AS60" s="103">
        <v>0</v>
      </c>
      <c r="AT60" s="104">
        <f>ROUND(SUM(AV60:AW60),2)</f>
        <v>0</v>
      </c>
      <c r="AU60" s="105">
        <f>'D.1.4a - Zařízení pro vyt...'!P87</f>
        <v>0</v>
      </c>
      <c r="AV60" s="104">
        <f>'D.1.4a - Zařízení pro vyt...'!J33</f>
        <v>0</v>
      </c>
      <c r="AW60" s="104">
        <f>'D.1.4a - Zařízení pro vyt...'!J34</f>
        <v>0</v>
      </c>
      <c r="AX60" s="104">
        <f>'D.1.4a - Zařízení pro vyt...'!J35</f>
        <v>0</v>
      </c>
      <c r="AY60" s="104">
        <f>'D.1.4a - Zařízení pro vyt...'!J36</f>
        <v>0</v>
      </c>
      <c r="AZ60" s="104">
        <f>'D.1.4a - Zařízení pro vyt...'!F33</f>
        <v>0</v>
      </c>
      <c r="BA60" s="104">
        <f>'D.1.4a - Zařízení pro vyt...'!F34</f>
        <v>0</v>
      </c>
      <c r="BB60" s="104">
        <f>'D.1.4a - Zařízení pro vyt...'!F35</f>
        <v>0</v>
      </c>
      <c r="BC60" s="104">
        <f>'D.1.4a - Zařízení pro vyt...'!F36</f>
        <v>0</v>
      </c>
      <c r="BD60" s="106">
        <f>'D.1.4a - Zařízení pro vyt...'!F37</f>
        <v>0</v>
      </c>
      <c r="BE60" s="7"/>
      <c r="BT60" s="107" t="s">
        <v>79</v>
      </c>
      <c r="BV60" s="107" t="s">
        <v>73</v>
      </c>
      <c r="BW60" s="107" t="s">
        <v>96</v>
      </c>
      <c r="BX60" s="107" t="s">
        <v>5</v>
      </c>
      <c r="CL60" s="107" t="s">
        <v>3</v>
      </c>
      <c r="CM60" s="107" t="s">
        <v>81</v>
      </c>
    </row>
    <row r="61" s="7" customFormat="1" ht="16.5" customHeight="1">
      <c r="A61" s="96" t="s">
        <v>75</v>
      </c>
      <c r="B61" s="97"/>
      <c r="C61" s="98"/>
      <c r="D61" s="99" t="s">
        <v>97</v>
      </c>
      <c r="E61" s="99"/>
      <c r="F61" s="99"/>
      <c r="G61" s="99"/>
      <c r="H61" s="99"/>
      <c r="I61" s="100"/>
      <c r="J61" s="99" t="s">
        <v>98</v>
      </c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101">
        <f>'D.1.4c - Zařízení pro vět...'!J30</f>
        <v>0</v>
      </c>
      <c r="AH61" s="100"/>
      <c r="AI61" s="100"/>
      <c r="AJ61" s="100"/>
      <c r="AK61" s="100"/>
      <c r="AL61" s="100"/>
      <c r="AM61" s="100"/>
      <c r="AN61" s="101">
        <f>SUM(AG61,AT61)</f>
        <v>0</v>
      </c>
      <c r="AO61" s="100"/>
      <c r="AP61" s="100"/>
      <c r="AQ61" s="102" t="s">
        <v>78</v>
      </c>
      <c r="AR61" s="97"/>
      <c r="AS61" s="108">
        <v>0</v>
      </c>
      <c r="AT61" s="109">
        <f>ROUND(SUM(AV61:AW61),2)</f>
        <v>0</v>
      </c>
      <c r="AU61" s="110">
        <f>'D.1.4c - Zařízení pro vět...'!P83</f>
        <v>0</v>
      </c>
      <c r="AV61" s="109">
        <f>'D.1.4c - Zařízení pro vět...'!J33</f>
        <v>0</v>
      </c>
      <c r="AW61" s="109">
        <f>'D.1.4c - Zařízení pro vět...'!J34</f>
        <v>0</v>
      </c>
      <c r="AX61" s="109">
        <f>'D.1.4c - Zařízení pro vět...'!J35</f>
        <v>0</v>
      </c>
      <c r="AY61" s="109">
        <f>'D.1.4c - Zařízení pro vět...'!J36</f>
        <v>0</v>
      </c>
      <c r="AZ61" s="109">
        <f>'D.1.4c - Zařízení pro vět...'!F33</f>
        <v>0</v>
      </c>
      <c r="BA61" s="109">
        <f>'D.1.4c - Zařízení pro vět...'!F34</f>
        <v>0</v>
      </c>
      <c r="BB61" s="109">
        <f>'D.1.4c - Zařízení pro vět...'!F35</f>
        <v>0</v>
      </c>
      <c r="BC61" s="109">
        <f>'D.1.4c - Zařízení pro vět...'!F36</f>
        <v>0</v>
      </c>
      <c r="BD61" s="111">
        <f>'D.1.4c - Zařízení pro vět...'!F37</f>
        <v>0</v>
      </c>
      <c r="BE61" s="7"/>
      <c r="BT61" s="107" t="s">
        <v>79</v>
      </c>
      <c r="BV61" s="107" t="s">
        <v>73</v>
      </c>
      <c r="BW61" s="107" t="s">
        <v>99</v>
      </c>
      <c r="BX61" s="107" t="s">
        <v>5</v>
      </c>
      <c r="CL61" s="107" t="s">
        <v>3</v>
      </c>
      <c r="CM61" s="107" t="s">
        <v>81</v>
      </c>
    </row>
    <row r="62" s="2" customFormat="1" ht="30" customHeight="1">
      <c r="A62" s="36"/>
      <c r="B62" s="37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7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</row>
    <row r="63" s="2" customFormat="1" ht="6.96" customHeight="1">
      <c r="A63" s="36"/>
      <c r="B63" s="53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37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</row>
  </sheetData>
  <mergeCells count="66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1. etapa - Bourání '!C2" display="/"/>
    <hyperlink ref="A56" location="'2. etapa - Rekonstrukce'!C2" display="/"/>
    <hyperlink ref="A57" location="'3. etapa - VRN'!C2" display="/"/>
    <hyperlink ref="A58" location="'D1.4 - Elektroinstalace'!C2" display="/"/>
    <hyperlink ref="A59" location="'D 1.4e - Zařízení zdravot...'!C2" display="/"/>
    <hyperlink ref="A60" location="'D.1.4a - Zařízení pro vyt...'!C2" display="/"/>
    <hyperlink ref="A61" location="'D.1.4c - Zařízení pro vět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80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="1" customFormat="1" ht="24.96" customHeight="1">
      <c r="B4" s="20"/>
      <c r="D4" s="21" t="s">
        <v>100</v>
      </c>
      <c r="L4" s="20"/>
      <c r="M4" s="112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13" t="str">
        <f>'Rekapitulace stavby'!K6</f>
        <v>DPMUnL - rekonstrukce objektu Tichá 128/2 a 129/4, Všebořice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101</v>
      </c>
      <c r="E8" s="36"/>
      <c r="F8" s="36"/>
      <c r="G8" s="36"/>
      <c r="H8" s="36"/>
      <c r="I8" s="36"/>
      <c r="J8" s="36"/>
      <c r="K8" s="36"/>
      <c r="L8" s="114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0" t="s">
        <v>102</v>
      </c>
      <c r="F9" s="36"/>
      <c r="G9" s="36"/>
      <c r="H9" s="36"/>
      <c r="I9" s="36"/>
      <c r="J9" s="36"/>
      <c r="K9" s="36"/>
      <c r="L9" s="114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114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19</v>
      </c>
      <c r="E11" s="36"/>
      <c r="F11" s="25" t="s">
        <v>3</v>
      </c>
      <c r="G11" s="36"/>
      <c r="H11" s="36"/>
      <c r="I11" s="30" t="s">
        <v>20</v>
      </c>
      <c r="J11" s="25" t="s">
        <v>3</v>
      </c>
      <c r="K11" s="36"/>
      <c r="L11" s="114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21</v>
      </c>
      <c r="E12" s="36"/>
      <c r="F12" s="25" t="s">
        <v>22</v>
      </c>
      <c r="G12" s="36"/>
      <c r="H12" s="36"/>
      <c r="I12" s="30" t="s">
        <v>23</v>
      </c>
      <c r="J12" s="62" t="str">
        <f>'Rekapitulace stavby'!AN8</f>
        <v>13. 6. 2024</v>
      </c>
      <c r="K12" s="36"/>
      <c r="L12" s="114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114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25</v>
      </c>
      <c r="E14" s="36"/>
      <c r="F14" s="36"/>
      <c r="G14" s="36"/>
      <c r="H14" s="36"/>
      <c r="I14" s="30" t="s">
        <v>26</v>
      </c>
      <c r="J14" s="25" t="str">
        <f>IF('Rekapitulace stavby'!AN10="","",'Rekapitulace stavby'!AN10)</f>
        <v/>
      </c>
      <c r="K14" s="36"/>
      <c r="L14" s="114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28</v>
      </c>
      <c r="J15" s="25" t="str">
        <f>IF('Rekapitulace stavby'!AN11="","",'Rekapitulace stavby'!AN11)</f>
        <v/>
      </c>
      <c r="K15" s="36"/>
      <c r="L15" s="114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114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26</v>
      </c>
      <c r="J17" s="31" t="str">
        <f>'Rekapitulace stavby'!AN13</f>
        <v>Vyplň údaj</v>
      </c>
      <c r="K17" s="36"/>
      <c r="L17" s="114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114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114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26</v>
      </c>
      <c r="J20" s="25" t="str">
        <f>IF('Rekapitulace stavby'!AN16="","",'Rekapitulace stavby'!AN16)</f>
        <v/>
      </c>
      <c r="K20" s="36"/>
      <c r="L20" s="114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tr">
        <f>IF('Rekapitulace stavby'!E17="","",'Rekapitulace stavby'!E17)</f>
        <v xml:space="preserve"> </v>
      </c>
      <c r="F21" s="36"/>
      <c r="G21" s="36"/>
      <c r="H21" s="36"/>
      <c r="I21" s="30" t="s">
        <v>28</v>
      </c>
      <c r="J21" s="25" t="str">
        <f>IF('Rekapitulace stavby'!AN17="","",'Rekapitulace stavby'!AN17)</f>
        <v/>
      </c>
      <c r="K21" s="36"/>
      <c r="L21" s="114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114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33</v>
      </c>
      <c r="E23" s="36"/>
      <c r="F23" s="36"/>
      <c r="G23" s="36"/>
      <c r="H23" s="36"/>
      <c r="I23" s="30" t="s">
        <v>26</v>
      </c>
      <c r="J23" s="25" t="s">
        <v>3</v>
      </c>
      <c r="K23" s="36"/>
      <c r="L23" s="11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34</v>
      </c>
      <c r="F24" s="36"/>
      <c r="G24" s="36"/>
      <c r="H24" s="36"/>
      <c r="I24" s="30" t="s">
        <v>28</v>
      </c>
      <c r="J24" s="25" t="s">
        <v>3</v>
      </c>
      <c r="K24" s="36"/>
      <c r="L24" s="114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114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35</v>
      </c>
      <c r="E26" s="36"/>
      <c r="F26" s="36"/>
      <c r="G26" s="36"/>
      <c r="H26" s="36"/>
      <c r="I26" s="36"/>
      <c r="J26" s="36"/>
      <c r="K26" s="36"/>
      <c r="L26" s="114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15"/>
      <c r="B27" s="116"/>
      <c r="C27" s="115"/>
      <c r="D27" s="115"/>
      <c r="E27" s="34" t="s">
        <v>3</v>
      </c>
      <c r="F27" s="34"/>
      <c r="G27" s="34"/>
      <c r="H27" s="3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114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2"/>
      <c r="E29" s="82"/>
      <c r="F29" s="82"/>
      <c r="G29" s="82"/>
      <c r="H29" s="82"/>
      <c r="I29" s="82"/>
      <c r="J29" s="82"/>
      <c r="K29" s="82"/>
      <c r="L29" s="11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18" t="s">
        <v>37</v>
      </c>
      <c r="E30" s="36"/>
      <c r="F30" s="36"/>
      <c r="G30" s="36"/>
      <c r="H30" s="36"/>
      <c r="I30" s="36"/>
      <c r="J30" s="88">
        <f>ROUND(J92, 2)</f>
        <v>0</v>
      </c>
      <c r="K30" s="36"/>
      <c r="L30" s="114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14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39</v>
      </c>
      <c r="G32" s="36"/>
      <c r="H32" s="36"/>
      <c r="I32" s="41" t="s">
        <v>38</v>
      </c>
      <c r="J32" s="41" t="s">
        <v>40</v>
      </c>
      <c r="K32" s="36"/>
      <c r="L32" s="114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19" t="s">
        <v>41</v>
      </c>
      <c r="E33" s="30" t="s">
        <v>42</v>
      </c>
      <c r="F33" s="120">
        <f>ROUND((SUM(BE92:BE172)),  2)</f>
        <v>0</v>
      </c>
      <c r="G33" s="36"/>
      <c r="H33" s="36"/>
      <c r="I33" s="121">
        <v>0.20999999999999999</v>
      </c>
      <c r="J33" s="120">
        <f>ROUND(((SUM(BE92:BE172))*I33),  2)</f>
        <v>0</v>
      </c>
      <c r="K33" s="36"/>
      <c r="L33" s="114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43</v>
      </c>
      <c r="F34" s="120">
        <f>ROUND((SUM(BF92:BF172)),  2)</f>
        <v>0</v>
      </c>
      <c r="G34" s="36"/>
      <c r="H34" s="36"/>
      <c r="I34" s="121">
        <v>0.12</v>
      </c>
      <c r="J34" s="120">
        <f>ROUND(((SUM(BF92:BF172))*I34),  2)</f>
        <v>0</v>
      </c>
      <c r="K34" s="36"/>
      <c r="L34" s="114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44</v>
      </c>
      <c r="F35" s="120">
        <f>ROUND((SUM(BG92:BG172)),  2)</f>
        <v>0</v>
      </c>
      <c r="G35" s="36"/>
      <c r="H35" s="36"/>
      <c r="I35" s="121">
        <v>0.20999999999999999</v>
      </c>
      <c r="J35" s="120">
        <f>0</f>
        <v>0</v>
      </c>
      <c r="K35" s="36"/>
      <c r="L35" s="114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45</v>
      </c>
      <c r="F36" s="120">
        <f>ROUND((SUM(BH92:BH172)),  2)</f>
        <v>0</v>
      </c>
      <c r="G36" s="36"/>
      <c r="H36" s="36"/>
      <c r="I36" s="121">
        <v>0.12</v>
      </c>
      <c r="J36" s="120">
        <f>0</f>
        <v>0</v>
      </c>
      <c r="K36" s="36"/>
      <c r="L36" s="114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46</v>
      </c>
      <c r="F37" s="120">
        <f>ROUND((SUM(BI92:BI172)),  2)</f>
        <v>0</v>
      </c>
      <c r="G37" s="36"/>
      <c r="H37" s="36"/>
      <c r="I37" s="121">
        <v>0</v>
      </c>
      <c r="J37" s="120">
        <f>0</f>
        <v>0</v>
      </c>
      <c r="K37" s="36"/>
      <c r="L37" s="114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114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2"/>
      <c r="D39" s="123" t="s">
        <v>47</v>
      </c>
      <c r="E39" s="74"/>
      <c r="F39" s="74"/>
      <c r="G39" s="124" t="s">
        <v>48</v>
      </c>
      <c r="H39" s="125" t="s">
        <v>49</v>
      </c>
      <c r="I39" s="74"/>
      <c r="J39" s="126">
        <f>SUM(J30:J37)</f>
        <v>0</v>
      </c>
      <c r="K39" s="127"/>
      <c r="L39" s="114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114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="2" customFormat="1" ht="6.96" customHeight="1">
      <c r="A44" s="36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114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="2" customFormat="1" ht="24.96" customHeight="1">
      <c r="A45" s="36"/>
      <c r="B45" s="37"/>
      <c r="C45" s="21" t="s">
        <v>103</v>
      </c>
      <c r="D45" s="36"/>
      <c r="E45" s="36"/>
      <c r="F45" s="36"/>
      <c r="G45" s="36"/>
      <c r="H45" s="36"/>
      <c r="I45" s="36"/>
      <c r="J45" s="36"/>
      <c r="K45" s="36"/>
      <c r="L45" s="114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114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12" customHeight="1">
      <c r="A47" s="36"/>
      <c r="B47" s="37"/>
      <c r="C47" s="30" t="s">
        <v>17</v>
      </c>
      <c r="D47" s="36"/>
      <c r="E47" s="36"/>
      <c r="F47" s="36"/>
      <c r="G47" s="36"/>
      <c r="H47" s="36"/>
      <c r="I47" s="36"/>
      <c r="J47" s="36"/>
      <c r="K47" s="36"/>
      <c r="L47" s="114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16.5" customHeight="1">
      <c r="A48" s="36"/>
      <c r="B48" s="37"/>
      <c r="C48" s="36"/>
      <c r="D48" s="36"/>
      <c r="E48" s="113" t="str">
        <f>E7</f>
        <v>DPMUnL - rekonstrukce objektu Tichá 128/2 a 129/4, Všebořice</v>
      </c>
      <c r="F48" s="30"/>
      <c r="G48" s="30"/>
      <c r="H48" s="30"/>
      <c r="I48" s="36"/>
      <c r="J48" s="36"/>
      <c r="K48" s="36"/>
      <c r="L48" s="114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101</v>
      </c>
      <c r="D49" s="36"/>
      <c r="E49" s="36"/>
      <c r="F49" s="36"/>
      <c r="G49" s="36"/>
      <c r="H49" s="36"/>
      <c r="I49" s="36"/>
      <c r="J49" s="36"/>
      <c r="K49" s="36"/>
      <c r="L49" s="114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60" t="str">
        <f>E9</f>
        <v xml:space="preserve">1. etapa - Bourání </v>
      </c>
      <c r="F50" s="36"/>
      <c r="G50" s="36"/>
      <c r="H50" s="36"/>
      <c r="I50" s="36"/>
      <c r="J50" s="36"/>
      <c r="K50" s="36"/>
      <c r="L50" s="114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2" customFormat="1" ht="6.96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114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="2" customFormat="1" ht="12" customHeight="1">
      <c r="A52" s="36"/>
      <c r="B52" s="37"/>
      <c r="C52" s="30" t="s">
        <v>21</v>
      </c>
      <c r="D52" s="36"/>
      <c r="E52" s="36"/>
      <c r="F52" s="25" t="str">
        <f>F12</f>
        <v xml:space="preserve">Všebořice </v>
      </c>
      <c r="G52" s="36"/>
      <c r="H52" s="36"/>
      <c r="I52" s="30" t="s">
        <v>23</v>
      </c>
      <c r="J52" s="62" t="str">
        <f>IF(J12="","",J12)</f>
        <v>13. 6. 2024</v>
      </c>
      <c r="K52" s="36"/>
      <c r="L52" s="114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6.96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114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5.15" customHeight="1">
      <c r="A54" s="36"/>
      <c r="B54" s="37"/>
      <c r="C54" s="30" t="s">
        <v>25</v>
      </c>
      <c r="D54" s="36"/>
      <c r="E54" s="36"/>
      <c r="F54" s="25" t="str">
        <f>E15</f>
        <v xml:space="preserve"> </v>
      </c>
      <c r="G54" s="36"/>
      <c r="H54" s="36"/>
      <c r="I54" s="30" t="s">
        <v>31</v>
      </c>
      <c r="J54" s="34" t="str">
        <f>E21</f>
        <v xml:space="preserve"> </v>
      </c>
      <c r="K54" s="36"/>
      <c r="L54" s="114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25.65" customHeight="1">
      <c r="A55" s="36"/>
      <c r="B55" s="37"/>
      <c r="C55" s="30" t="s">
        <v>29</v>
      </c>
      <c r="D55" s="36"/>
      <c r="E55" s="36"/>
      <c r="F55" s="25" t="str">
        <f>IF(E18="","",E18)</f>
        <v>Vyplň údaj</v>
      </c>
      <c r="G55" s="36"/>
      <c r="H55" s="36"/>
      <c r="I55" s="30" t="s">
        <v>33</v>
      </c>
      <c r="J55" s="34" t="str">
        <f>E24</f>
        <v>STAVEBNÍ ROZPOČTY s.r.o</v>
      </c>
      <c r="K55" s="36"/>
      <c r="L55" s="1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0.32" customHeight="1">
      <c r="A56" s="36"/>
      <c r="B56" s="37"/>
      <c r="C56" s="36"/>
      <c r="D56" s="36"/>
      <c r="E56" s="36"/>
      <c r="F56" s="36"/>
      <c r="G56" s="36"/>
      <c r="H56" s="36"/>
      <c r="I56" s="36"/>
      <c r="J56" s="36"/>
      <c r="K56" s="36"/>
      <c r="L56" s="114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29.28" customHeight="1">
      <c r="A57" s="36"/>
      <c r="B57" s="37"/>
      <c r="C57" s="128" t="s">
        <v>104</v>
      </c>
      <c r="D57" s="122"/>
      <c r="E57" s="122"/>
      <c r="F57" s="122"/>
      <c r="G57" s="122"/>
      <c r="H57" s="122"/>
      <c r="I57" s="122"/>
      <c r="J57" s="129" t="s">
        <v>105</v>
      </c>
      <c r="K57" s="122"/>
      <c r="L57" s="114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0.32" customHeight="1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114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22.8" customHeight="1">
      <c r="A59" s="36"/>
      <c r="B59" s="37"/>
      <c r="C59" s="130" t="s">
        <v>69</v>
      </c>
      <c r="D59" s="36"/>
      <c r="E59" s="36"/>
      <c r="F59" s="36"/>
      <c r="G59" s="36"/>
      <c r="H59" s="36"/>
      <c r="I59" s="36"/>
      <c r="J59" s="88">
        <f>J92</f>
        <v>0</v>
      </c>
      <c r="K59" s="36"/>
      <c r="L59" s="114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7" t="s">
        <v>106</v>
      </c>
    </row>
    <row r="60" s="9" customFormat="1" ht="24.96" customHeight="1">
      <c r="A60" s="9"/>
      <c r="B60" s="131"/>
      <c r="C60" s="9"/>
      <c r="D60" s="132" t="s">
        <v>107</v>
      </c>
      <c r="E60" s="133"/>
      <c r="F60" s="133"/>
      <c r="G60" s="133"/>
      <c r="H60" s="133"/>
      <c r="I60" s="133"/>
      <c r="J60" s="134">
        <f>J93</f>
        <v>0</v>
      </c>
      <c r="K60" s="9"/>
      <c r="L60" s="13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5"/>
      <c r="C61" s="10"/>
      <c r="D61" s="136" t="s">
        <v>108</v>
      </c>
      <c r="E61" s="137"/>
      <c r="F61" s="137"/>
      <c r="G61" s="137"/>
      <c r="H61" s="137"/>
      <c r="I61" s="137"/>
      <c r="J61" s="138">
        <f>J94</f>
        <v>0</v>
      </c>
      <c r="K61" s="10"/>
      <c r="L61" s="13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5"/>
      <c r="C62" s="10"/>
      <c r="D62" s="136" t="s">
        <v>109</v>
      </c>
      <c r="E62" s="137"/>
      <c r="F62" s="137"/>
      <c r="G62" s="137"/>
      <c r="H62" s="137"/>
      <c r="I62" s="137"/>
      <c r="J62" s="138">
        <f>J104</f>
        <v>0</v>
      </c>
      <c r="K62" s="10"/>
      <c r="L62" s="13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5"/>
      <c r="C63" s="10"/>
      <c r="D63" s="136" t="s">
        <v>110</v>
      </c>
      <c r="E63" s="137"/>
      <c r="F63" s="137"/>
      <c r="G63" s="137"/>
      <c r="H63" s="137"/>
      <c r="I63" s="137"/>
      <c r="J63" s="138">
        <f>J113</f>
        <v>0</v>
      </c>
      <c r="K63" s="10"/>
      <c r="L63" s="13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5"/>
      <c r="C64" s="10"/>
      <c r="D64" s="136" t="s">
        <v>111</v>
      </c>
      <c r="E64" s="137"/>
      <c r="F64" s="137"/>
      <c r="G64" s="137"/>
      <c r="H64" s="137"/>
      <c r="I64" s="137"/>
      <c r="J64" s="138">
        <f>J140</f>
        <v>0</v>
      </c>
      <c r="K64" s="10"/>
      <c r="L64" s="13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5"/>
      <c r="C65" s="10"/>
      <c r="D65" s="136" t="s">
        <v>112</v>
      </c>
      <c r="E65" s="137"/>
      <c r="F65" s="137"/>
      <c r="G65" s="137"/>
      <c r="H65" s="137"/>
      <c r="I65" s="137"/>
      <c r="J65" s="138">
        <f>J149</f>
        <v>0</v>
      </c>
      <c r="K65" s="10"/>
      <c r="L65" s="13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31"/>
      <c r="C66" s="9"/>
      <c r="D66" s="132" t="s">
        <v>113</v>
      </c>
      <c r="E66" s="133"/>
      <c r="F66" s="133"/>
      <c r="G66" s="133"/>
      <c r="H66" s="133"/>
      <c r="I66" s="133"/>
      <c r="J66" s="134">
        <f>J152</f>
        <v>0</v>
      </c>
      <c r="K66" s="9"/>
      <c r="L66" s="13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35"/>
      <c r="C67" s="10"/>
      <c r="D67" s="136" t="s">
        <v>114</v>
      </c>
      <c r="E67" s="137"/>
      <c r="F67" s="137"/>
      <c r="G67" s="137"/>
      <c r="H67" s="137"/>
      <c r="I67" s="137"/>
      <c r="J67" s="138">
        <f>J153</f>
        <v>0</v>
      </c>
      <c r="K67" s="10"/>
      <c r="L67" s="13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35"/>
      <c r="C68" s="10"/>
      <c r="D68" s="136" t="s">
        <v>115</v>
      </c>
      <c r="E68" s="137"/>
      <c r="F68" s="137"/>
      <c r="G68" s="137"/>
      <c r="H68" s="137"/>
      <c r="I68" s="137"/>
      <c r="J68" s="138">
        <f>J156</f>
        <v>0</v>
      </c>
      <c r="K68" s="10"/>
      <c r="L68" s="13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35"/>
      <c r="C69" s="10"/>
      <c r="D69" s="136" t="s">
        <v>116</v>
      </c>
      <c r="E69" s="137"/>
      <c r="F69" s="137"/>
      <c r="G69" s="137"/>
      <c r="H69" s="137"/>
      <c r="I69" s="137"/>
      <c r="J69" s="138">
        <f>J161</f>
        <v>0</v>
      </c>
      <c r="K69" s="10"/>
      <c r="L69" s="13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35"/>
      <c r="C70" s="10"/>
      <c r="D70" s="136" t="s">
        <v>117</v>
      </c>
      <c r="E70" s="137"/>
      <c r="F70" s="137"/>
      <c r="G70" s="137"/>
      <c r="H70" s="137"/>
      <c r="I70" s="137"/>
      <c r="J70" s="138">
        <f>J164</f>
        <v>0</v>
      </c>
      <c r="K70" s="10"/>
      <c r="L70" s="13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35"/>
      <c r="C71" s="10"/>
      <c r="D71" s="136" t="s">
        <v>118</v>
      </c>
      <c r="E71" s="137"/>
      <c r="F71" s="137"/>
      <c r="G71" s="137"/>
      <c r="H71" s="137"/>
      <c r="I71" s="137"/>
      <c r="J71" s="138">
        <f>J167</f>
        <v>0</v>
      </c>
      <c r="K71" s="10"/>
      <c r="L71" s="13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35"/>
      <c r="C72" s="10"/>
      <c r="D72" s="136" t="s">
        <v>119</v>
      </c>
      <c r="E72" s="137"/>
      <c r="F72" s="137"/>
      <c r="G72" s="137"/>
      <c r="H72" s="137"/>
      <c r="I72" s="137"/>
      <c r="J72" s="138">
        <f>J170</f>
        <v>0</v>
      </c>
      <c r="K72" s="10"/>
      <c r="L72" s="135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36"/>
      <c r="B73" s="37"/>
      <c r="C73" s="36"/>
      <c r="D73" s="36"/>
      <c r="E73" s="36"/>
      <c r="F73" s="36"/>
      <c r="G73" s="36"/>
      <c r="H73" s="36"/>
      <c r="I73" s="36"/>
      <c r="J73" s="36"/>
      <c r="K73" s="36"/>
      <c r="L73" s="114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="2" customFormat="1" ht="6.96" customHeight="1">
      <c r="A74" s="36"/>
      <c r="B74" s="53"/>
      <c r="C74" s="54"/>
      <c r="D74" s="54"/>
      <c r="E74" s="54"/>
      <c r="F74" s="54"/>
      <c r="G74" s="54"/>
      <c r="H74" s="54"/>
      <c r="I74" s="54"/>
      <c r="J74" s="54"/>
      <c r="K74" s="54"/>
      <c r="L74" s="114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8" s="2" customFormat="1" ht="6.96" customHeight="1">
      <c r="A78" s="36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114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24.96" customHeight="1">
      <c r="A79" s="36"/>
      <c r="B79" s="37"/>
      <c r="C79" s="21" t="s">
        <v>120</v>
      </c>
      <c r="D79" s="36"/>
      <c r="E79" s="36"/>
      <c r="F79" s="36"/>
      <c r="G79" s="36"/>
      <c r="H79" s="36"/>
      <c r="I79" s="36"/>
      <c r="J79" s="36"/>
      <c r="K79" s="36"/>
      <c r="L79" s="114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2" customFormat="1" ht="6.96" customHeight="1">
      <c r="A80" s="36"/>
      <c r="B80" s="37"/>
      <c r="C80" s="36"/>
      <c r="D80" s="36"/>
      <c r="E80" s="36"/>
      <c r="F80" s="36"/>
      <c r="G80" s="36"/>
      <c r="H80" s="36"/>
      <c r="I80" s="36"/>
      <c r="J80" s="36"/>
      <c r="K80" s="36"/>
      <c r="L80" s="114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="2" customFormat="1" ht="12" customHeight="1">
      <c r="A81" s="36"/>
      <c r="B81" s="37"/>
      <c r="C81" s="30" t="s">
        <v>17</v>
      </c>
      <c r="D81" s="36"/>
      <c r="E81" s="36"/>
      <c r="F81" s="36"/>
      <c r="G81" s="36"/>
      <c r="H81" s="36"/>
      <c r="I81" s="36"/>
      <c r="J81" s="36"/>
      <c r="K81" s="36"/>
      <c r="L81" s="114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16.5" customHeight="1">
      <c r="A82" s="36"/>
      <c r="B82" s="37"/>
      <c r="C82" s="36"/>
      <c r="D82" s="36"/>
      <c r="E82" s="113" t="str">
        <f>E7</f>
        <v>DPMUnL - rekonstrukce objektu Tichá 128/2 a 129/4, Všebořice</v>
      </c>
      <c r="F82" s="30"/>
      <c r="G82" s="30"/>
      <c r="H82" s="30"/>
      <c r="I82" s="36"/>
      <c r="J82" s="36"/>
      <c r="K82" s="36"/>
      <c r="L82" s="114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12" customHeight="1">
      <c r="A83" s="36"/>
      <c r="B83" s="37"/>
      <c r="C83" s="30" t="s">
        <v>101</v>
      </c>
      <c r="D83" s="36"/>
      <c r="E83" s="36"/>
      <c r="F83" s="36"/>
      <c r="G83" s="36"/>
      <c r="H83" s="36"/>
      <c r="I83" s="36"/>
      <c r="J83" s="36"/>
      <c r="K83" s="36"/>
      <c r="L83" s="114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6.5" customHeight="1">
      <c r="A84" s="36"/>
      <c r="B84" s="37"/>
      <c r="C84" s="36"/>
      <c r="D84" s="36"/>
      <c r="E84" s="60" t="str">
        <f>E9</f>
        <v xml:space="preserve">1. etapa - Bourání </v>
      </c>
      <c r="F84" s="36"/>
      <c r="G84" s="36"/>
      <c r="H84" s="36"/>
      <c r="I84" s="36"/>
      <c r="J84" s="36"/>
      <c r="K84" s="36"/>
      <c r="L84" s="114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6.96" customHeight="1">
      <c r="A85" s="36"/>
      <c r="B85" s="37"/>
      <c r="C85" s="36"/>
      <c r="D85" s="36"/>
      <c r="E85" s="36"/>
      <c r="F85" s="36"/>
      <c r="G85" s="36"/>
      <c r="H85" s="36"/>
      <c r="I85" s="36"/>
      <c r="J85" s="36"/>
      <c r="K85" s="36"/>
      <c r="L85" s="114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21</v>
      </c>
      <c r="D86" s="36"/>
      <c r="E86" s="36"/>
      <c r="F86" s="25" t="str">
        <f>F12</f>
        <v xml:space="preserve">Všebořice </v>
      </c>
      <c r="G86" s="36"/>
      <c r="H86" s="36"/>
      <c r="I86" s="30" t="s">
        <v>23</v>
      </c>
      <c r="J86" s="62" t="str">
        <f>IF(J12="","",J12)</f>
        <v>13. 6. 2024</v>
      </c>
      <c r="K86" s="36"/>
      <c r="L86" s="114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6.96" customHeight="1">
      <c r="A87" s="36"/>
      <c r="B87" s="37"/>
      <c r="C87" s="36"/>
      <c r="D87" s="36"/>
      <c r="E87" s="36"/>
      <c r="F87" s="36"/>
      <c r="G87" s="36"/>
      <c r="H87" s="36"/>
      <c r="I87" s="36"/>
      <c r="J87" s="36"/>
      <c r="K87" s="36"/>
      <c r="L87" s="114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15.15" customHeight="1">
      <c r="A88" s="36"/>
      <c r="B88" s="37"/>
      <c r="C88" s="30" t="s">
        <v>25</v>
      </c>
      <c r="D88" s="36"/>
      <c r="E88" s="36"/>
      <c r="F88" s="25" t="str">
        <f>E15</f>
        <v xml:space="preserve"> </v>
      </c>
      <c r="G88" s="36"/>
      <c r="H88" s="36"/>
      <c r="I88" s="30" t="s">
        <v>31</v>
      </c>
      <c r="J88" s="34" t="str">
        <f>E21</f>
        <v xml:space="preserve"> </v>
      </c>
      <c r="K88" s="36"/>
      <c r="L88" s="114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25.65" customHeight="1">
      <c r="A89" s="36"/>
      <c r="B89" s="37"/>
      <c r="C89" s="30" t="s">
        <v>29</v>
      </c>
      <c r="D89" s="36"/>
      <c r="E89" s="36"/>
      <c r="F89" s="25" t="str">
        <f>IF(E18="","",E18)</f>
        <v>Vyplň údaj</v>
      </c>
      <c r="G89" s="36"/>
      <c r="H89" s="36"/>
      <c r="I89" s="30" t="s">
        <v>33</v>
      </c>
      <c r="J89" s="34" t="str">
        <f>E24</f>
        <v>STAVEBNÍ ROZPOČTY s.r.o</v>
      </c>
      <c r="K89" s="36"/>
      <c r="L89" s="114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10.32" customHeight="1">
      <c r="A90" s="36"/>
      <c r="B90" s="37"/>
      <c r="C90" s="36"/>
      <c r="D90" s="36"/>
      <c r="E90" s="36"/>
      <c r="F90" s="36"/>
      <c r="G90" s="36"/>
      <c r="H90" s="36"/>
      <c r="I90" s="36"/>
      <c r="J90" s="36"/>
      <c r="K90" s="36"/>
      <c r="L90" s="114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11" customFormat="1" ht="29.28" customHeight="1">
      <c r="A91" s="139"/>
      <c r="B91" s="140"/>
      <c r="C91" s="141" t="s">
        <v>121</v>
      </c>
      <c r="D91" s="142" t="s">
        <v>56</v>
      </c>
      <c r="E91" s="142" t="s">
        <v>52</v>
      </c>
      <c r="F91" s="142" t="s">
        <v>53</v>
      </c>
      <c r="G91" s="142" t="s">
        <v>122</v>
      </c>
      <c r="H91" s="142" t="s">
        <v>123</v>
      </c>
      <c r="I91" s="142" t="s">
        <v>124</v>
      </c>
      <c r="J91" s="142" t="s">
        <v>105</v>
      </c>
      <c r="K91" s="143" t="s">
        <v>125</v>
      </c>
      <c r="L91" s="144"/>
      <c r="M91" s="78" t="s">
        <v>3</v>
      </c>
      <c r="N91" s="79" t="s">
        <v>41</v>
      </c>
      <c r="O91" s="79" t="s">
        <v>126</v>
      </c>
      <c r="P91" s="79" t="s">
        <v>127</v>
      </c>
      <c r="Q91" s="79" t="s">
        <v>128</v>
      </c>
      <c r="R91" s="79" t="s">
        <v>129</v>
      </c>
      <c r="S91" s="79" t="s">
        <v>130</v>
      </c>
      <c r="T91" s="80" t="s">
        <v>131</v>
      </c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</row>
    <row r="92" s="2" customFormat="1" ht="22.8" customHeight="1">
      <c r="A92" s="36"/>
      <c r="B92" s="37"/>
      <c r="C92" s="85" t="s">
        <v>132</v>
      </c>
      <c r="D92" s="36"/>
      <c r="E92" s="36"/>
      <c r="F92" s="36"/>
      <c r="G92" s="36"/>
      <c r="H92" s="36"/>
      <c r="I92" s="36"/>
      <c r="J92" s="145">
        <f>BK92</f>
        <v>0</v>
      </c>
      <c r="K92" s="36"/>
      <c r="L92" s="37"/>
      <c r="M92" s="81"/>
      <c r="N92" s="66"/>
      <c r="O92" s="82"/>
      <c r="P92" s="146">
        <f>P93+P152</f>
        <v>0</v>
      </c>
      <c r="Q92" s="82"/>
      <c r="R92" s="146">
        <f>R93+R152</f>
        <v>2.37742013</v>
      </c>
      <c r="S92" s="82"/>
      <c r="T92" s="147">
        <f>T93+T152</f>
        <v>98.252835849999997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7" t="s">
        <v>70</v>
      </c>
      <c r="AU92" s="17" t="s">
        <v>106</v>
      </c>
      <c r="BK92" s="148">
        <f>BK93+BK152</f>
        <v>0</v>
      </c>
    </row>
    <row r="93" s="12" customFormat="1" ht="25.92" customHeight="1">
      <c r="A93" s="12"/>
      <c r="B93" s="149"/>
      <c r="C93" s="12"/>
      <c r="D93" s="150" t="s">
        <v>70</v>
      </c>
      <c r="E93" s="151" t="s">
        <v>133</v>
      </c>
      <c r="F93" s="151" t="s">
        <v>134</v>
      </c>
      <c r="G93" s="12"/>
      <c r="H93" s="12"/>
      <c r="I93" s="152"/>
      <c r="J93" s="153">
        <f>BK93</f>
        <v>0</v>
      </c>
      <c r="K93" s="12"/>
      <c r="L93" s="149"/>
      <c r="M93" s="154"/>
      <c r="N93" s="155"/>
      <c r="O93" s="155"/>
      <c r="P93" s="156">
        <f>P94+P104+P113+P140+P149</f>
        <v>0</v>
      </c>
      <c r="Q93" s="155"/>
      <c r="R93" s="156">
        <f>R94+R104+R113+R140+R149</f>
        <v>1.69456213</v>
      </c>
      <c r="S93" s="155"/>
      <c r="T93" s="157">
        <f>T94+T104+T113+T140+T149</f>
        <v>68.473658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50" t="s">
        <v>79</v>
      </c>
      <c r="AT93" s="158" t="s">
        <v>70</v>
      </c>
      <c r="AU93" s="158" t="s">
        <v>71</v>
      </c>
      <c r="AY93" s="150" t="s">
        <v>135</v>
      </c>
      <c r="BK93" s="159">
        <f>BK94+BK104+BK113+BK140+BK149</f>
        <v>0</v>
      </c>
    </row>
    <row r="94" s="12" customFormat="1" ht="22.8" customHeight="1">
      <c r="A94" s="12"/>
      <c r="B94" s="149"/>
      <c r="C94" s="12"/>
      <c r="D94" s="150" t="s">
        <v>70</v>
      </c>
      <c r="E94" s="160" t="s">
        <v>136</v>
      </c>
      <c r="F94" s="160" t="s">
        <v>137</v>
      </c>
      <c r="G94" s="12"/>
      <c r="H94" s="12"/>
      <c r="I94" s="152"/>
      <c r="J94" s="161">
        <f>BK94</f>
        <v>0</v>
      </c>
      <c r="K94" s="12"/>
      <c r="L94" s="149"/>
      <c r="M94" s="154"/>
      <c r="N94" s="155"/>
      <c r="O94" s="155"/>
      <c r="P94" s="156">
        <f>SUM(P95:P103)</f>
        <v>0</v>
      </c>
      <c r="Q94" s="155"/>
      <c r="R94" s="156">
        <f>SUM(R95:R103)</f>
        <v>0.57350413</v>
      </c>
      <c r="S94" s="155"/>
      <c r="T94" s="157">
        <f>SUM(T95:T103)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150" t="s">
        <v>79</v>
      </c>
      <c r="AT94" s="158" t="s">
        <v>70</v>
      </c>
      <c r="AU94" s="158" t="s">
        <v>79</v>
      </c>
      <c r="AY94" s="150" t="s">
        <v>135</v>
      </c>
      <c r="BK94" s="159">
        <f>SUM(BK95:BK103)</f>
        <v>0</v>
      </c>
    </row>
    <row r="95" s="2" customFormat="1" ht="24.15" customHeight="1">
      <c r="A95" s="36"/>
      <c r="B95" s="162"/>
      <c r="C95" s="163" t="s">
        <v>138</v>
      </c>
      <c r="D95" s="163" t="s">
        <v>139</v>
      </c>
      <c r="E95" s="164" t="s">
        <v>140</v>
      </c>
      <c r="F95" s="165" t="s">
        <v>141</v>
      </c>
      <c r="G95" s="166" t="s">
        <v>142</v>
      </c>
      <c r="H95" s="167">
        <v>0.062</v>
      </c>
      <c r="I95" s="168"/>
      <c r="J95" s="169">
        <f>ROUND(I95*H95,2)</f>
        <v>0</v>
      </c>
      <c r="K95" s="165" t="s">
        <v>143</v>
      </c>
      <c r="L95" s="37"/>
      <c r="M95" s="170" t="s">
        <v>3</v>
      </c>
      <c r="N95" s="171" t="s">
        <v>42</v>
      </c>
      <c r="O95" s="70"/>
      <c r="P95" s="172">
        <f>O95*H95</f>
        <v>0</v>
      </c>
      <c r="Q95" s="172">
        <v>0.019539999999999998</v>
      </c>
      <c r="R95" s="172">
        <f>Q95*H95</f>
        <v>0.0012114799999999998</v>
      </c>
      <c r="S95" s="172">
        <v>0</v>
      </c>
      <c r="T95" s="173">
        <f>S95*H95</f>
        <v>0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174" t="s">
        <v>144</v>
      </c>
      <c r="AT95" s="174" t="s">
        <v>139</v>
      </c>
      <c r="AU95" s="174" t="s">
        <v>81</v>
      </c>
      <c r="AY95" s="17" t="s">
        <v>135</v>
      </c>
      <c r="BE95" s="175">
        <f>IF(N95="základní",J95,0)</f>
        <v>0</v>
      </c>
      <c r="BF95" s="175">
        <f>IF(N95="snížená",J95,0)</f>
        <v>0</v>
      </c>
      <c r="BG95" s="175">
        <f>IF(N95="zákl. přenesená",J95,0)</f>
        <v>0</v>
      </c>
      <c r="BH95" s="175">
        <f>IF(N95="sníž. přenesená",J95,0)</f>
        <v>0</v>
      </c>
      <c r="BI95" s="175">
        <f>IF(N95="nulová",J95,0)</f>
        <v>0</v>
      </c>
      <c r="BJ95" s="17" t="s">
        <v>79</v>
      </c>
      <c r="BK95" s="175">
        <f>ROUND(I95*H95,2)</f>
        <v>0</v>
      </c>
      <c r="BL95" s="17" t="s">
        <v>144</v>
      </c>
      <c r="BM95" s="174" t="s">
        <v>145</v>
      </c>
    </row>
    <row r="96" s="2" customFormat="1">
      <c r="A96" s="36"/>
      <c r="B96" s="37"/>
      <c r="C96" s="36"/>
      <c r="D96" s="176" t="s">
        <v>146</v>
      </c>
      <c r="E96" s="36"/>
      <c r="F96" s="177" t="s">
        <v>147</v>
      </c>
      <c r="G96" s="36"/>
      <c r="H96" s="36"/>
      <c r="I96" s="178"/>
      <c r="J96" s="36"/>
      <c r="K96" s="36"/>
      <c r="L96" s="37"/>
      <c r="M96" s="179"/>
      <c r="N96" s="180"/>
      <c r="O96" s="70"/>
      <c r="P96" s="70"/>
      <c r="Q96" s="70"/>
      <c r="R96" s="70"/>
      <c r="S96" s="70"/>
      <c r="T96" s="71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7" t="s">
        <v>146</v>
      </c>
      <c r="AU96" s="17" t="s">
        <v>81</v>
      </c>
    </row>
    <row r="97" s="2" customFormat="1" ht="16.5" customHeight="1">
      <c r="A97" s="36"/>
      <c r="B97" s="162"/>
      <c r="C97" s="181" t="s">
        <v>148</v>
      </c>
      <c r="D97" s="181" t="s">
        <v>149</v>
      </c>
      <c r="E97" s="182" t="s">
        <v>150</v>
      </c>
      <c r="F97" s="183" t="s">
        <v>151</v>
      </c>
      <c r="G97" s="184" t="s">
        <v>142</v>
      </c>
      <c r="H97" s="185">
        <v>0.065000000000000002</v>
      </c>
      <c r="I97" s="186"/>
      <c r="J97" s="187">
        <f>ROUND(I97*H97,2)</f>
        <v>0</v>
      </c>
      <c r="K97" s="183" t="s">
        <v>143</v>
      </c>
      <c r="L97" s="188"/>
      <c r="M97" s="189" t="s">
        <v>3</v>
      </c>
      <c r="N97" s="190" t="s">
        <v>42</v>
      </c>
      <c r="O97" s="70"/>
      <c r="P97" s="172">
        <f>O97*H97</f>
        <v>0</v>
      </c>
      <c r="Q97" s="172">
        <v>1</v>
      </c>
      <c r="R97" s="172">
        <f>Q97*H97</f>
        <v>0.065000000000000002</v>
      </c>
      <c r="S97" s="172">
        <v>0</v>
      </c>
      <c r="T97" s="173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74" t="s">
        <v>152</v>
      </c>
      <c r="AT97" s="174" t="s">
        <v>149</v>
      </c>
      <c r="AU97" s="174" t="s">
        <v>81</v>
      </c>
      <c r="AY97" s="17" t="s">
        <v>135</v>
      </c>
      <c r="BE97" s="175">
        <f>IF(N97="základní",J97,0)</f>
        <v>0</v>
      </c>
      <c r="BF97" s="175">
        <f>IF(N97="snížená",J97,0)</f>
        <v>0</v>
      </c>
      <c r="BG97" s="175">
        <f>IF(N97="zákl. přenesená",J97,0)</f>
        <v>0</v>
      </c>
      <c r="BH97" s="175">
        <f>IF(N97="sníž. přenesená",J97,0)</f>
        <v>0</v>
      </c>
      <c r="BI97" s="175">
        <f>IF(N97="nulová",J97,0)</f>
        <v>0</v>
      </c>
      <c r="BJ97" s="17" t="s">
        <v>79</v>
      </c>
      <c r="BK97" s="175">
        <f>ROUND(I97*H97,2)</f>
        <v>0</v>
      </c>
      <c r="BL97" s="17" t="s">
        <v>144</v>
      </c>
      <c r="BM97" s="174" t="s">
        <v>153</v>
      </c>
    </row>
    <row r="98" s="2" customFormat="1" ht="24.15" customHeight="1">
      <c r="A98" s="36"/>
      <c r="B98" s="162"/>
      <c r="C98" s="163" t="s">
        <v>154</v>
      </c>
      <c r="D98" s="163" t="s">
        <v>139</v>
      </c>
      <c r="E98" s="164" t="s">
        <v>155</v>
      </c>
      <c r="F98" s="165" t="s">
        <v>156</v>
      </c>
      <c r="G98" s="166" t="s">
        <v>142</v>
      </c>
      <c r="H98" s="167">
        <v>0.096000000000000002</v>
      </c>
      <c r="I98" s="168"/>
      <c r="J98" s="169">
        <f>ROUND(I98*H98,2)</f>
        <v>0</v>
      </c>
      <c r="K98" s="165" t="s">
        <v>143</v>
      </c>
      <c r="L98" s="37"/>
      <c r="M98" s="170" t="s">
        <v>3</v>
      </c>
      <c r="N98" s="171" t="s">
        <v>42</v>
      </c>
      <c r="O98" s="70"/>
      <c r="P98" s="172">
        <f>O98*H98</f>
        <v>0</v>
      </c>
      <c r="Q98" s="172">
        <v>0.017090000000000001</v>
      </c>
      <c r="R98" s="172">
        <f>Q98*H98</f>
        <v>0.0016406400000000001</v>
      </c>
      <c r="S98" s="172">
        <v>0</v>
      </c>
      <c r="T98" s="173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74" t="s">
        <v>144</v>
      </c>
      <c r="AT98" s="174" t="s">
        <v>139</v>
      </c>
      <c r="AU98" s="174" t="s">
        <v>81</v>
      </c>
      <c r="AY98" s="17" t="s">
        <v>135</v>
      </c>
      <c r="BE98" s="175">
        <f>IF(N98="základní",J98,0)</f>
        <v>0</v>
      </c>
      <c r="BF98" s="175">
        <f>IF(N98="snížená",J98,0)</f>
        <v>0</v>
      </c>
      <c r="BG98" s="175">
        <f>IF(N98="zákl. přenesená",J98,0)</f>
        <v>0</v>
      </c>
      <c r="BH98" s="175">
        <f>IF(N98="sníž. přenesená",J98,0)</f>
        <v>0</v>
      </c>
      <c r="BI98" s="175">
        <f>IF(N98="nulová",J98,0)</f>
        <v>0</v>
      </c>
      <c r="BJ98" s="17" t="s">
        <v>79</v>
      </c>
      <c r="BK98" s="175">
        <f>ROUND(I98*H98,2)</f>
        <v>0</v>
      </c>
      <c r="BL98" s="17" t="s">
        <v>144</v>
      </c>
      <c r="BM98" s="174" t="s">
        <v>157</v>
      </c>
    </row>
    <row r="99" s="2" customFormat="1">
      <c r="A99" s="36"/>
      <c r="B99" s="37"/>
      <c r="C99" s="36"/>
      <c r="D99" s="176" t="s">
        <v>146</v>
      </c>
      <c r="E99" s="36"/>
      <c r="F99" s="177" t="s">
        <v>158</v>
      </c>
      <c r="G99" s="36"/>
      <c r="H99" s="36"/>
      <c r="I99" s="178"/>
      <c r="J99" s="36"/>
      <c r="K99" s="36"/>
      <c r="L99" s="37"/>
      <c r="M99" s="179"/>
      <c r="N99" s="180"/>
      <c r="O99" s="70"/>
      <c r="P99" s="70"/>
      <c r="Q99" s="70"/>
      <c r="R99" s="70"/>
      <c r="S99" s="70"/>
      <c r="T99" s="71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7" t="s">
        <v>146</v>
      </c>
      <c r="AU99" s="17" t="s">
        <v>81</v>
      </c>
    </row>
    <row r="100" s="2" customFormat="1" ht="16.5" customHeight="1">
      <c r="A100" s="36"/>
      <c r="B100" s="162"/>
      <c r="C100" s="181" t="s">
        <v>159</v>
      </c>
      <c r="D100" s="181" t="s">
        <v>149</v>
      </c>
      <c r="E100" s="182" t="s">
        <v>160</v>
      </c>
      <c r="F100" s="183" t="s">
        <v>161</v>
      </c>
      <c r="G100" s="184" t="s">
        <v>142</v>
      </c>
      <c r="H100" s="185">
        <v>0.10100000000000001</v>
      </c>
      <c r="I100" s="186"/>
      <c r="J100" s="187">
        <f>ROUND(I100*H100,2)</f>
        <v>0</v>
      </c>
      <c r="K100" s="183" t="s">
        <v>143</v>
      </c>
      <c r="L100" s="188"/>
      <c r="M100" s="189" t="s">
        <v>3</v>
      </c>
      <c r="N100" s="190" t="s">
        <v>42</v>
      </c>
      <c r="O100" s="70"/>
      <c r="P100" s="172">
        <f>O100*H100</f>
        <v>0</v>
      </c>
      <c r="Q100" s="172">
        <v>1</v>
      </c>
      <c r="R100" s="172">
        <f>Q100*H100</f>
        <v>0.10100000000000001</v>
      </c>
      <c r="S100" s="172">
        <v>0</v>
      </c>
      <c r="T100" s="173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74" t="s">
        <v>152</v>
      </c>
      <c r="AT100" s="174" t="s">
        <v>149</v>
      </c>
      <c r="AU100" s="174" t="s">
        <v>81</v>
      </c>
      <c r="AY100" s="17" t="s">
        <v>135</v>
      </c>
      <c r="BE100" s="175">
        <f>IF(N100="základní",J100,0)</f>
        <v>0</v>
      </c>
      <c r="BF100" s="175">
        <f>IF(N100="snížená",J100,0)</f>
        <v>0</v>
      </c>
      <c r="BG100" s="175">
        <f>IF(N100="zákl. přenesená",J100,0)</f>
        <v>0</v>
      </c>
      <c r="BH100" s="175">
        <f>IF(N100="sníž. přenesená",J100,0)</f>
        <v>0</v>
      </c>
      <c r="BI100" s="175">
        <f>IF(N100="nulová",J100,0)</f>
        <v>0</v>
      </c>
      <c r="BJ100" s="17" t="s">
        <v>79</v>
      </c>
      <c r="BK100" s="175">
        <f>ROUND(I100*H100,2)</f>
        <v>0</v>
      </c>
      <c r="BL100" s="17" t="s">
        <v>144</v>
      </c>
      <c r="BM100" s="174" t="s">
        <v>162</v>
      </c>
    </row>
    <row r="101" s="2" customFormat="1" ht="24.15" customHeight="1">
      <c r="A101" s="36"/>
      <c r="B101" s="162"/>
      <c r="C101" s="163" t="s">
        <v>163</v>
      </c>
      <c r="D101" s="163" t="s">
        <v>139</v>
      </c>
      <c r="E101" s="164" t="s">
        <v>164</v>
      </c>
      <c r="F101" s="165" t="s">
        <v>165</v>
      </c>
      <c r="G101" s="166" t="s">
        <v>142</v>
      </c>
      <c r="H101" s="167">
        <v>0.38100000000000001</v>
      </c>
      <c r="I101" s="168"/>
      <c r="J101" s="169">
        <f>ROUND(I101*H101,2)</f>
        <v>0</v>
      </c>
      <c r="K101" s="165" t="s">
        <v>143</v>
      </c>
      <c r="L101" s="37"/>
      <c r="M101" s="170" t="s">
        <v>3</v>
      </c>
      <c r="N101" s="171" t="s">
        <v>42</v>
      </c>
      <c r="O101" s="70"/>
      <c r="P101" s="172">
        <f>O101*H101</f>
        <v>0</v>
      </c>
      <c r="Q101" s="172">
        <v>0.01221</v>
      </c>
      <c r="R101" s="172">
        <f>Q101*H101</f>
        <v>0.0046520099999999998</v>
      </c>
      <c r="S101" s="172">
        <v>0</v>
      </c>
      <c r="T101" s="173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74" t="s">
        <v>144</v>
      </c>
      <c r="AT101" s="174" t="s">
        <v>139</v>
      </c>
      <c r="AU101" s="174" t="s">
        <v>81</v>
      </c>
      <c r="AY101" s="17" t="s">
        <v>135</v>
      </c>
      <c r="BE101" s="175">
        <f>IF(N101="základní",J101,0)</f>
        <v>0</v>
      </c>
      <c r="BF101" s="175">
        <f>IF(N101="snížená",J101,0)</f>
        <v>0</v>
      </c>
      <c r="BG101" s="175">
        <f>IF(N101="zákl. přenesená",J101,0)</f>
        <v>0</v>
      </c>
      <c r="BH101" s="175">
        <f>IF(N101="sníž. přenesená",J101,0)</f>
        <v>0</v>
      </c>
      <c r="BI101" s="175">
        <f>IF(N101="nulová",J101,0)</f>
        <v>0</v>
      </c>
      <c r="BJ101" s="17" t="s">
        <v>79</v>
      </c>
      <c r="BK101" s="175">
        <f>ROUND(I101*H101,2)</f>
        <v>0</v>
      </c>
      <c r="BL101" s="17" t="s">
        <v>144</v>
      </c>
      <c r="BM101" s="174" t="s">
        <v>166</v>
      </c>
    </row>
    <row r="102" s="2" customFormat="1">
      <c r="A102" s="36"/>
      <c r="B102" s="37"/>
      <c r="C102" s="36"/>
      <c r="D102" s="176" t="s">
        <v>146</v>
      </c>
      <c r="E102" s="36"/>
      <c r="F102" s="177" t="s">
        <v>167</v>
      </c>
      <c r="G102" s="36"/>
      <c r="H102" s="36"/>
      <c r="I102" s="178"/>
      <c r="J102" s="36"/>
      <c r="K102" s="36"/>
      <c r="L102" s="37"/>
      <c r="M102" s="179"/>
      <c r="N102" s="180"/>
      <c r="O102" s="70"/>
      <c r="P102" s="70"/>
      <c r="Q102" s="70"/>
      <c r="R102" s="70"/>
      <c r="S102" s="70"/>
      <c r="T102" s="71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7" t="s">
        <v>146</v>
      </c>
      <c r="AU102" s="17" t="s">
        <v>81</v>
      </c>
    </row>
    <row r="103" s="2" customFormat="1" ht="16.5" customHeight="1">
      <c r="A103" s="36"/>
      <c r="B103" s="162"/>
      <c r="C103" s="181" t="s">
        <v>168</v>
      </c>
      <c r="D103" s="181" t="s">
        <v>149</v>
      </c>
      <c r="E103" s="182" t="s">
        <v>169</v>
      </c>
      <c r="F103" s="183" t="s">
        <v>170</v>
      </c>
      <c r="G103" s="184" t="s">
        <v>142</v>
      </c>
      <c r="H103" s="185">
        <v>0.40000000000000002</v>
      </c>
      <c r="I103" s="186"/>
      <c r="J103" s="187">
        <f>ROUND(I103*H103,2)</f>
        <v>0</v>
      </c>
      <c r="K103" s="183" t="s">
        <v>143</v>
      </c>
      <c r="L103" s="188"/>
      <c r="M103" s="189" t="s">
        <v>3</v>
      </c>
      <c r="N103" s="190" t="s">
        <v>42</v>
      </c>
      <c r="O103" s="70"/>
      <c r="P103" s="172">
        <f>O103*H103</f>
        <v>0</v>
      </c>
      <c r="Q103" s="172">
        <v>1</v>
      </c>
      <c r="R103" s="172">
        <f>Q103*H103</f>
        <v>0.40000000000000002</v>
      </c>
      <c r="S103" s="172">
        <v>0</v>
      </c>
      <c r="T103" s="173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74" t="s">
        <v>152</v>
      </c>
      <c r="AT103" s="174" t="s">
        <v>149</v>
      </c>
      <c r="AU103" s="174" t="s">
        <v>81</v>
      </c>
      <c r="AY103" s="17" t="s">
        <v>135</v>
      </c>
      <c r="BE103" s="175">
        <f>IF(N103="základní",J103,0)</f>
        <v>0</v>
      </c>
      <c r="BF103" s="175">
        <f>IF(N103="snížená",J103,0)</f>
        <v>0</v>
      </c>
      <c r="BG103" s="175">
        <f>IF(N103="zákl. přenesená",J103,0)</f>
        <v>0</v>
      </c>
      <c r="BH103" s="175">
        <f>IF(N103="sníž. přenesená",J103,0)</f>
        <v>0</v>
      </c>
      <c r="BI103" s="175">
        <f>IF(N103="nulová",J103,0)</f>
        <v>0</v>
      </c>
      <c r="BJ103" s="17" t="s">
        <v>79</v>
      </c>
      <c r="BK103" s="175">
        <f>ROUND(I103*H103,2)</f>
        <v>0</v>
      </c>
      <c r="BL103" s="17" t="s">
        <v>144</v>
      </c>
      <c r="BM103" s="174" t="s">
        <v>171</v>
      </c>
    </row>
    <row r="104" s="12" customFormat="1" ht="22.8" customHeight="1">
      <c r="A104" s="12"/>
      <c r="B104" s="149"/>
      <c r="C104" s="12"/>
      <c r="D104" s="150" t="s">
        <v>70</v>
      </c>
      <c r="E104" s="160" t="s">
        <v>144</v>
      </c>
      <c r="F104" s="160" t="s">
        <v>172</v>
      </c>
      <c r="G104" s="12"/>
      <c r="H104" s="12"/>
      <c r="I104" s="152"/>
      <c r="J104" s="161">
        <f>BK104</f>
        <v>0</v>
      </c>
      <c r="K104" s="12"/>
      <c r="L104" s="149"/>
      <c r="M104" s="154"/>
      <c r="N104" s="155"/>
      <c r="O104" s="155"/>
      <c r="P104" s="156">
        <f>SUM(P105:P112)</f>
        <v>0</v>
      </c>
      <c r="Q104" s="155"/>
      <c r="R104" s="156">
        <f>SUM(R105:R112)</f>
        <v>1.1210580000000001</v>
      </c>
      <c r="S104" s="155"/>
      <c r="T104" s="157">
        <f>SUM(T105:T112)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150" t="s">
        <v>79</v>
      </c>
      <c r="AT104" s="158" t="s">
        <v>70</v>
      </c>
      <c r="AU104" s="158" t="s">
        <v>79</v>
      </c>
      <c r="AY104" s="150" t="s">
        <v>135</v>
      </c>
      <c r="BK104" s="159">
        <f>SUM(BK105:BK112)</f>
        <v>0</v>
      </c>
    </row>
    <row r="105" s="2" customFormat="1" ht="24.15" customHeight="1">
      <c r="A105" s="36"/>
      <c r="B105" s="162"/>
      <c r="C105" s="163" t="s">
        <v>173</v>
      </c>
      <c r="D105" s="163" t="s">
        <v>139</v>
      </c>
      <c r="E105" s="164" t="s">
        <v>174</v>
      </c>
      <c r="F105" s="165" t="s">
        <v>175</v>
      </c>
      <c r="G105" s="166" t="s">
        <v>176</v>
      </c>
      <c r="H105" s="167">
        <v>9.8000000000000007</v>
      </c>
      <c r="I105" s="168"/>
      <c r="J105" s="169">
        <f>ROUND(I105*H105,2)</f>
        <v>0</v>
      </c>
      <c r="K105" s="165" t="s">
        <v>143</v>
      </c>
      <c r="L105" s="37"/>
      <c r="M105" s="170" t="s">
        <v>3</v>
      </c>
      <c r="N105" s="171" t="s">
        <v>42</v>
      </c>
      <c r="O105" s="70"/>
      <c r="P105" s="172">
        <f>O105*H105</f>
        <v>0</v>
      </c>
      <c r="Q105" s="172">
        <v>0.00080999999999999996</v>
      </c>
      <c r="R105" s="172">
        <f>Q105*H105</f>
        <v>0.0079380000000000006</v>
      </c>
      <c r="S105" s="172">
        <v>0</v>
      </c>
      <c r="T105" s="173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74" t="s">
        <v>144</v>
      </c>
      <c r="AT105" s="174" t="s">
        <v>139</v>
      </c>
      <c r="AU105" s="174" t="s">
        <v>81</v>
      </c>
      <c r="AY105" s="17" t="s">
        <v>135</v>
      </c>
      <c r="BE105" s="175">
        <f>IF(N105="základní",J105,0)</f>
        <v>0</v>
      </c>
      <c r="BF105" s="175">
        <f>IF(N105="snížená",J105,0)</f>
        <v>0</v>
      </c>
      <c r="BG105" s="175">
        <f>IF(N105="zákl. přenesená",J105,0)</f>
        <v>0</v>
      </c>
      <c r="BH105" s="175">
        <f>IF(N105="sníž. přenesená",J105,0)</f>
        <v>0</v>
      </c>
      <c r="BI105" s="175">
        <f>IF(N105="nulová",J105,0)</f>
        <v>0</v>
      </c>
      <c r="BJ105" s="17" t="s">
        <v>79</v>
      </c>
      <c r="BK105" s="175">
        <f>ROUND(I105*H105,2)</f>
        <v>0</v>
      </c>
      <c r="BL105" s="17" t="s">
        <v>144</v>
      </c>
      <c r="BM105" s="174" t="s">
        <v>177</v>
      </c>
    </row>
    <row r="106" s="2" customFormat="1">
      <c r="A106" s="36"/>
      <c r="B106" s="37"/>
      <c r="C106" s="36"/>
      <c r="D106" s="176" t="s">
        <v>146</v>
      </c>
      <c r="E106" s="36"/>
      <c r="F106" s="177" t="s">
        <v>178</v>
      </c>
      <c r="G106" s="36"/>
      <c r="H106" s="36"/>
      <c r="I106" s="178"/>
      <c r="J106" s="36"/>
      <c r="K106" s="36"/>
      <c r="L106" s="37"/>
      <c r="M106" s="179"/>
      <c r="N106" s="180"/>
      <c r="O106" s="70"/>
      <c r="P106" s="70"/>
      <c r="Q106" s="70"/>
      <c r="R106" s="70"/>
      <c r="S106" s="70"/>
      <c r="T106" s="71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7" t="s">
        <v>146</v>
      </c>
      <c r="AU106" s="17" t="s">
        <v>81</v>
      </c>
    </row>
    <row r="107" s="2" customFormat="1" ht="24.15" customHeight="1">
      <c r="A107" s="36"/>
      <c r="B107" s="162"/>
      <c r="C107" s="163" t="s">
        <v>8</v>
      </c>
      <c r="D107" s="163" t="s">
        <v>139</v>
      </c>
      <c r="E107" s="164" t="s">
        <v>179</v>
      </c>
      <c r="F107" s="165" t="s">
        <v>180</v>
      </c>
      <c r="G107" s="166" t="s">
        <v>176</v>
      </c>
      <c r="H107" s="167">
        <v>9.8000000000000007</v>
      </c>
      <c r="I107" s="168"/>
      <c r="J107" s="169">
        <f>ROUND(I107*H107,2)</f>
        <v>0</v>
      </c>
      <c r="K107" s="165" t="s">
        <v>143</v>
      </c>
      <c r="L107" s="37"/>
      <c r="M107" s="170" t="s">
        <v>3</v>
      </c>
      <c r="N107" s="171" t="s">
        <v>42</v>
      </c>
      <c r="O107" s="70"/>
      <c r="P107" s="172">
        <f>O107*H107</f>
        <v>0</v>
      </c>
      <c r="Q107" s="172">
        <v>0</v>
      </c>
      <c r="R107" s="172">
        <f>Q107*H107</f>
        <v>0</v>
      </c>
      <c r="S107" s="172">
        <v>0</v>
      </c>
      <c r="T107" s="173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74" t="s">
        <v>144</v>
      </c>
      <c r="AT107" s="174" t="s">
        <v>139</v>
      </c>
      <c r="AU107" s="174" t="s">
        <v>81</v>
      </c>
      <c r="AY107" s="17" t="s">
        <v>135</v>
      </c>
      <c r="BE107" s="175">
        <f>IF(N107="základní",J107,0)</f>
        <v>0</v>
      </c>
      <c r="BF107" s="175">
        <f>IF(N107="snížená",J107,0)</f>
        <v>0</v>
      </c>
      <c r="BG107" s="175">
        <f>IF(N107="zákl. přenesená",J107,0)</f>
        <v>0</v>
      </c>
      <c r="BH107" s="175">
        <f>IF(N107="sníž. přenesená",J107,0)</f>
        <v>0</v>
      </c>
      <c r="BI107" s="175">
        <f>IF(N107="nulová",J107,0)</f>
        <v>0</v>
      </c>
      <c r="BJ107" s="17" t="s">
        <v>79</v>
      </c>
      <c r="BK107" s="175">
        <f>ROUND(I107*H107,2)</f>
        <v>0</v>
      </c>
      <c r="BL107" s="17" t="s">
        <v>144</v>
      </c>
      <c r="BM107" s="174" t="s">
        <v>181</v>
      </c>
    </row>
    <row r="108" s="2" customFormat="1">
      <c r="A108" s="36"/>
      <c r="B108" s="37"/>
      <c r="C108" s="36"/>
      <c r="D108" s="176" t="s">
        <v>146</v>
      </c>
      <c r="E108" s="36"/>
      <c r="F108" s="177" t="s">
        <v>182</v>
      </c>
      <c r="G108" s="36"/>
      <c r="H108" s="36"/>
      <c r="I108" s="178"/>
      <c r="J108" s="36"/>
      <c r="K108" s="36"/>
      <c r="L108" s="37"/>
      <c r="M108" s="179"/>
      <c r="N108" s="180"/>
      <c r="O108" s="70"/>
      <c r="P108" s="70"/>
      <c r="Q108" s="70"/>
      <c r="R108" s="70"/>
      <c r="S108" s="70"/>
      <c r="T108" s="71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7" t="s">
        <v>146</v>
      </c>
      <c r="AU108" s="17" t="s">
        <v>81</v>
      </c>
    </row>
    <row r="109" s="2" customFormat="1" ht="24.15" customHeight="1">
      <c r="A109" s="36"/>
      <c r="B109" s="162"/>
      <c r="C109" s="163" t="s">
        <v>183</v>
      </c>
      <c r="D109" s="163" t="s">
        <v>139</v>
      </c>
      <c r="E109" s="164" t="s">
        <v>184</v>
      </c>
      <c r="F109" s="165" t="s">
        <v>185</v>
      </c>
      <c r="G109" s="166" t="s">
        <v>186</v>
      </c>
      <c r="H109" s="167">
        <v>24</v>
      </c>
      <c r="I109" s="168"/>
      <c r="J109" s="169">
        <f>ROUND(I109*H109,2)</f>
        <v>0</v>
      </c>
      <c r="K109" s="165" t="s">
        <v>143</v>
      </c>
      <c r="L109" s="37"/>
      <c r="M109" s="170" t="s">
        <v>3</v>
      </c>
      <c r="N109" s="171" t="s">
        <v>42</v>
      </c>
      <c r="O109" s="70"/>
      <c r="P109" s="172">
        <f>O109*H109</f>
        <v>0</v>
      </c>
      <c r="Q109" s="172">
        <v>0.022780000000000002</v>
      </c>
      <c r="R109" s="172">
        <f>Q109*H109</f>
        <v>0.54672000000000009</v>
      </c>
      <c r="S109" s="172">
        <v>0</v>
      </c>
      <c r="T109" s="173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74" t="s">
        <v>144</v>
      </c>
      <c r="AT109" s="174" t="s">
        <v>139</v>
      </c>
      <c r="AU109" s="174" t="s">
        <v>81</v>
      </c>
      <c r="AY109" s="17" t="s">
        <v>135</v>
      </c>
      <c r="BE109" s="175">
        <f>IF(N109="základní",J109,0)</f>
        <v>0</v>
      </c>
      <c r="BF109" s="175">
        <f>IF(N109="snížená",J109,0)</f>
        <v>0</v>
      </c>
      <c r="BG109" s="175">
        <f>IF(N109="zákl. přenesená",J109,0)</f>
        <v>0</v>
      </c>
      <c r="BH109" s="175">
        <f>IF(N109="sníž. přenesená",J109,0)</f>
        <v>0</v>
      </c>
      <c r="BI109" s="175">
        <f>IF(N109="nulová",J109,0)</f>
        <v>0</v>
      </c>
      <c r="BJ109" s="17" t="s">
        <v>79</v>
      </c>
      <c r="BK109" s="175">
        <f>ROUND(I109*H109,2)</f>
        <v>0</v>
      </c>
      <c r="BL109" s="17" t="s">
        <v>144</v>
      </c>
      <c r="BM109" s="174" t="s">
        <v>187</v>
      </c>
    </row>
    <row r="110" s="2" customFormat="1">
      <c r="A110" s="36"/>
      <c r="B110" s="37"/>
      <c r="C110" s="36"/>
      <c r="D110" s="176" t="s">
        <v>146</v>
      </c>
      <c r="E110" s="36"/>
      <c r="F110" s="177" t="s">
        <v>188</v>
      </c>
      <c r="G110" s="36"/>
      <c r="H110" s="36"/>
      <c r="I110" s="178"/>
      <c r="J110" s="36"/>
      <c r="K110" s="36"/>
      <c r="L110" s="37"/>
      <c r="M110" s="179"/>
      <c r="N110" s="180"/>
      <c r="O110" s="70"/>
      <c r="P110" s="70"/>
      <c r="Q110" s="70"/>
      <c r="R110" s="70"/>
      <c r="S110" s="70"/>
      <c r="T110" s="71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7" t="s">
        <v>146</v>
      </c>
      <c r="AU110" s="17" t="s">
        <v>81</v>
      </c>
    </row>
    <row r="111" s="2" customFormat="1" ht="24.15" customHeight="1">
      <c r="A111" s="36"/>
      <c r="B111" s="162"/>
      <c r="C111" s="163" t="s">
        <v>189</v>
      </c>
      <c r="D111" s="163" t="s">
        <v>139</v>
      </c>
      <c r="E111" s="164" t="s">
        <v>190</v>
      </c>
      <c r="F111" s="165" t="s">
        <v>191</v>
      </c>
      <c r="G111" s="166" t="s">
        <v>186</v>
      </c>
      <c r="H111" s="167">
        <v>4</v>
      </c>
      <c r="I111" s="168"/>
      <c r="J111" s="169">
        <f>ROUND(I111*H111,2)</f>
        <v>0</v>
      </c>
      <c r="K111" s="165" t="s">
        <v>143</v>
      </c>
      <c r="L111" s="37"/>
      <c r="M111" s="170" t="s">
        <v>3</v>
      </c>
      <c r="N111" s="171" t="s">
        <v>42</v>
      </c>
      <c r="O111" s="70"/>
      <c r="P111" s="172">
        <f>O111*H111</f>
        <v>0</v>
      </c>
      <c r="Q111" s="172">
        <v>0.1416</v>
      </c>
      <c r="R111" s="172">
        <f>Q111*H111</f>
        <v>0.56640000000000001</v>
      </c>
      <c r="S111" s="172">
        <v>0</v>
      </c>
      <c r="T111" s="173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74" t="s">
        <v>144</v>
      </c>
      <c r="AT111" s="174" t="s">
        <v>139</v>
      </c>
      <c r="AU111" s="174" t="s">
        <v>81</v>
      </c>
      <c r="AY111" s="17" t="s">
        <v>135</v>
      </c>
      <c r="BE111" s="175">
        <f>IF(N111="základní",J111,0)</f>
        <v>0</v>
      </c>
      <c r="BF111" s="175">
        <f>IF(N111="snížená",J111,0)</f>
        <v>0</v>
      </c>
      <c r="BG111" s="175">
        <f>IF(N111="zákl. přenesená",J111,0)</f>
        <v>0</v>
      </c>
      <c r="BH111" s="175">
        <f>IF(N111="sníž. přenesená",J111,0)</f>
        <v>0</v>
      </c>
      <c r="BI111" s="175">
        <f>IF(N111="nulová",J111,0)</f>
        <v>0</v>
      </c>
      <c r="BJ111" s="17" t="s">
        <v>79</v>
      </c>
      <c r="BK111" s="175">
        <f>ROUND(I111*H111,2)</f>
        <v>0</v>
      </c>
      <c r="BL111" s="17" t="s">
        <v>144</v>
      </c>
      <c r="BM111" s="174" t="s">
        <v>192</v>
      </c>
    </row>
    <row r="112" s="2" customFormat="1">
      <c r="A112" s="36"/>
      <c r="B112" s="37"/>
      <c r="C112" s="36"/>
      <c r="D112" s="176" t="s">
        <v>146</v>
      </c>
      <c r="E112" s="36"/>
      <c r="F112" s="177" t="s">
        <v>193</v>
      </c>
      <c r="G112" s="36"/>
      <c r="H112" s="36"/>
      <c r="I112" s="178"/>
      <c r="J112" s="36"/>
      <c r="K112" s="36"/>
      <c r="L112" s="37"/>
      <c r="M112" s="179"/>
      <c r="N112" s="180"/>
      <c r="O112" s="70"/>
      <c r="P112" s="70"/>
      <c r="Q112" s="70"/>
      <c r="R112" s="70"/>
      <c r="S112" s="70"/>
      <c r="T112" s="71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7" t="s">
        <v>146</v>
      </c>
      <c r="AU112" s="17" t="s">
        <v>81</v>
      </c>
    </row>
    <row r="113" s="12" customFormat="1" ht="22.8" customHeight="1">
      <c r="A113" s="12"/>
      <c r="B113" s="149"/>
      <c r="C113" s="12"/>
      <c r="D113" s="150" t="s">
        <v>70</v>
      </c>
      <c r="E113" s="160" t="s">
        <v>194</v>
      </c>
      <c r="F113" s="160" t="s">
        <v>195</v>
      </c>
      <c r="G113" s="12"/>
      <c r="H113" s="12"/>
      <c r="I113" s="152"/>
      <c r="J113" s="161">
        <f>BK113</f>
        <v>0</v>
      </c>
      <c r="K113" s="12"/>
      <c r="L113" s="149"/>
      <c r="M113" s="154"/>
      <c r="N113" s="155"/>
      <c r="O113" s="155"/>
      <c r="P113" s="156">
        <f>SUM(P114:P139)</f>
        <v>0</v>
      </c>
      <c r="Q113" s="155"/>
      <c r="R113" s="156">
        <f>SUM(R114:R139)</f>
        <v>0</v>
      </c>
      <c r="S113" s="155"/>
      <c r="T113" s="157">
        <f>SUM(T114:T139)</f>
        <v>68.473658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150" t="s">
        <v>79</v>
      </c>
      <c r="AT113" s="158" t="s">
        <v>70</v>
      </c>
      <c r="AU113" s="158" t="s">
        <v>79</v>
      </c>
      <c r="AY113" s="150" t="s">
        <v>135</v>
      </c>
      <c r="BK113" s="159">
        <f>SUM(BK114:BK139)</f>
        <v>0</v>
      </c>
    </row>
    <row r="114" s="2" customFormat="1" ht="21.75" customHeight="1">
      <c r="A114" s="36"/>
      <c r="B114" s="162"/>
      <c r="C114" s="163" t="s">
        <v>196</v>
      </c>
      <c r="D114" s="163" t="s">
        <v>139</v>
      </c>
      <c r="E114" s="164" t="s">
        <v>197</v>
      </c>
      <c r="F114" s="165" t="s">
        <v>198</v>
      </c>
      <c r="G114" s="166" t="s">
        <v>199</v>
      </c>
      <c r="H114" s="167">
        <v>19.911999999999999</v>
      </c>
      <c r="I114" s="168"/>
      <c r="J114" s="169">
        <f>ROUND(I114*H114,2)</f>
        <v>0</v>
      </c>
      <c r="K114" s="165" t="s">
        <v>143</v>
      </c>
      <c r="L114" s="37"/>
      <c r="M114" s="170" t="s">
        <v>3</v>
      </c>
      <c r="N114" s="171" t="s">
        <v>42</v>
      </c>
      <c r="O114" s="70"/>
      <c r="P114" s="172">
        <f>O114*H114</f>
        <v>0</v>
      </c>
      <c r="Q114" s="172">
        <v>0</v>
      </c>
      <c r="R114" s="172">
        <f>Q114*H114</f>
        <v>0</v>
      </c>
      <c r="S114" s="172">
        <v>1</v>
      </c>
      <c r="T114" s="173">
        <f>S114*H114</f>
        <v>19.911999999999999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74" t="s">
        <v>144</v>
      </c>
      <c r="AT114" s="174" t="s">
        <v>139</v>
      </c>
      <c r="AU114" s="174" t="s">
        <v>81</v>
      </c>
      <c r="AY114" s="17" t="s">
        <v>135</v>
      </c>
      <c r="BE114" s="175">
        <f>IF(N114="základní",J114,0)</f>
        <v>0</v>
      </c>
      <c r="BF114" s="175">
        <f>IF(N114="snížená",J114,0)</f>
        <v>0</v>
      </c>
      <c r="BG114" s="175">
        <f>IF(N114="zákl. přenesená",J114,0)</f>
        <v>0</v>
      </c>
      <c r="BH114" s="175">
        <f>IF(N114="sníž. přenesená",J114,0)</f>
        <v>0</v>
      </c>
      <c r="BI114" s="175">
        <f>IF(N114="nulová",J114,0)</f>
        <v>0</v>
      </c>
      <c r="BJ114" s="17" t="s">
        <v>79</v>
      </c>
      <c r="BK114" s="175">
        <f>ROUND(I114*H114,2)</f>
        <v>0</v>
      </c>
      <c r="BL114" s="17" t="s">
        <v>144</v>
      </c>
      <c r="BM114" s="174" t="s">
        <v>200</v>
      </c>
    </row>
    <row r="115" s="2" customFormat="1">
      <c r="A115" s="36"/>
      <c r="B115" s="37"/>
      <c r="C115" s="36"/>
      <c r="D115" s="176" t="s">
        <v>146</v>
      </c>
      <c r="E115" s="36"/>
      <c r="F115" s="177" t="s">
        <v>201</v>
      </c>
      <c r="G115" s="36"/>
      <c r="H115" s="36"/>
      <c r="I115" s="178"/>
      <c r="J115" s="36"/>
      <c r="K115" s="36"/>
      <c r="L115" s="37"/>
      <c r="M115" s="179"/>
      <c r="N115" s="180"/>
      <c r="O115" s="70"/>
      <c r="P115" s="70"/>
      <c r="Q115" s="70"/>
      <c r="R115" s="70"/>
      <c r="S115" s="70"/>
      <c r="T115" s="71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7" t="s">
        <v>146</v>
      </c>
      <c r="AU115" s="17" t="s">
        <v>81</v>
      </c>
    </row>
    <row r="116" s="2" customFormat="1" ht="24.15" customHeight="1">
      <c r="A116" s="36"/>
      <c r="B116" s="162"/>
      <c r="C116" s="163" t="s">
        <v>202</v>
      </c>
      <c r="D116" s="163" t="s">
        <v>139</v>
      </c>
      <c r="E116" s="164" t="s">
        <v>203</v>
      </c>
      <c r="F116" s="165" t="s">
        <v>204</v>
      </c>
      <c r="G116" s="166" t="s">
        <v>199</v>
      </c>
      <c r="H116" s="167">
        <v>3.7440000000000002</v>
      </c>
      <c r="I116" s="168"/>
      <c r="J116" s="169">
        <f>ROUND(I116*H116,2)</f>
        <v>0</v>
      </c>
      <c r="K116" s="165" t="s">
        <v>143</v>
      </c>
      <c r="L116" s="37"/>
      <c r="M116" s="170" t="s">
        <v>3</v>
      </c>
      <c r="N116" s="171" t="s">
        <v>42</v>
      </c>
      <c r="O116" s="70"/>
      <c r="P116" s="172">
        <f>O116*H116</f>
        <v>0</v>
      </c>
      <c r="Q116" s="172">
        <v>0</v>
      </c>
      <c r="R116" s="172">
        <f>Q116*H116</f>
        <v>0</v>
      </c>
      <c r="S116" s="172">
        <v>1</v>
      </c>
      <c r="T116" s="173">
        <f>S116*H116</f>
        <v>3.7440000000000002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74" t="s">
        <v>144</v>
      </c>
      <c r="AT116" s="174" t="s">
        <v>139</v>
      </c>
      <c r="AU116" s="174" t="s">
        <v>81</v>
      </c>
      <c r="AY116" s="17" t="s">
        <v>135</v>
      </c>
      <c r="BE116" s="175">
        <f>IF(N116="základní",J116,0)</f>
        <v>0</v>
      </c>
      <c r="BF116" s="175">
        <f>IF(N116="snížená",J116,0)</f>
        <v>0</v>
      </c>
      <c r="BG116" s="175">
        <f>IF(N116="zákl. přenesená",J116,0)</f>
        <v>0</v>
      </c>
      <c r="BH116" s="175">
        <f>IF(N116="sníž. přenesená",J116,0)</f>
        <v>0</v>
      </c>
      <c r="BI116" s="175">
        <f>IF(N116="nulová",J116,0)</f>
        <v>0</v>
      </c>
      <c r="BJ116" s="17" t="s">
        <v>79</v>
      </c>
      <c r="BK116" s="175">
        <f>ROUND(I116*H116,2)</f>
        <v>0</v>
      </c>
      <c r="BL116" s="17" t="s">
        <v>144</v>
      </c>
      <c r="BM116" s="174" t="s">
        <v>205</v>
      </c>
    </row>
    <row r="117" s="2" customFormat="1">
      <c r="A117" s="36"/>
      <c r="B117" s="37"/>
      <c r="C117" s="36"/>
      <c r="D117" s="176" t="s">
        <v>146</v>
      </c>
      <c r="E117" s="36"/>
      <c r="F117" s="177" t="s">
        <v>206</v>
      </c>
      <c r="G117" s="36"/>
      <c r="H117" s="36"/>
      <c r="I117" s="178"/>
      <c r="J117" s="36"/>
      <c r="K117" s="36"/>
      <c r="L117" s="37"/>
      <c r="M117" s="179"/>
      <c r="N117" s="180"/>
      <c r="O117" s="70"/>
      <c r="P117" s="70"/>
      <c r="Q117" s="70"/>
      <c r="R117" s="70"/>
      <c r="S117" s="70"/>
      <c r="T117" s="71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7" t="s">
        <v>146</v>
      </c>
      <c r="AU117" s="17" t="s">
        <v>81</v>
      </c>
    </row>
    <row r="118" s="2" customFormat="1" ht="16.5" customHeight="1">
      <c r="A118" s="36"/>
      <c r="B118" s="162"/>
      <c r="C118" s="163" t="s">
        <v>207</v>
      </c>
      <c r="D118" s="163" t="s">
        <v>139</v>
      </c>
      <c r="E118" s="164" t="s">
        <v>208</v>
      </c>
      <c r="F118" s="165" t="s">
        <v>209</v>
      </c>
      <c r="G118" s="166" t="s">
        <v>199</v>
      </c>
      <c r="H118" s="167">
        <v>8.5640000000000001</v>
      </c>
      <c r="I118" s="168"/>
      <c r="J118" s="169">
        <f>ROUND(I118*H118,2)</f>
        <v>0</v>
      </c>
      <c r="K118" s="165" t="s">
        <v>143</v>
      </c>
      <c r="L118" s="37"/>
      <c r="M118" s="170" t="s">
        <v>3</v>
      </c>
      <c r="N118" s="171" t="s">
        <v>42</v>
      </c>
      <c r="O118" s="70"/>
      <c r="P118" s="172">
        <f>O118*H118</f>
        <v>0</v>
      </c>
      <c r="Q118" s="172">
        <v>0</v>
      </c>
      <c r="R118" s="172">
        <f>Q118*H118</f>
        <v>0</v>
      </c>
      <c r="S118" s="172">
        <v>2.2000000000000002</v>
      </c>
      <c r="T118" s="173">
        <f>S118*H118</f>
        <v>18.840800000000002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74" t="s">
        <v>144</v>
      </c>
      <c r="AT118" s="174" t="s">
        <v>139</v>
      </c>
      <c r="AU118" s="174" t="s">
        <v>81</v>
      </c>
      <c r="AY118" s="17" t="s">
        <v>135</v>
      </c>
      <c r="BE118" s="175">
        <f>IF(N118="základní",J118,0)</f>
        <v>0</v>
      </c>
      <c r="BF118" s="175">
        <f>IF(N118="snížená",J118,0)</f>
        <v>0</v>
      </c>
      <c r="BG118" s="175">
        <f>IF(N118="zákl. přenesená",J118,0)</f>
        <v>0</v>
      </c>
      <c r="BH118" s="175">
        <f>IF(N118="sníž. přenesená",J118,0)</f>
        <v>0</v>
      </c>
      <c r="BI118" s="175">
        <f>IF(N118="nulová",J118,0)</f>
        <v>0</v>
      </c>
      <c r="BJ118" s="17" t="s">
        <v>79</v>
      </c>
      <c r="BK118" s="175">
        <f>ROUND(I118*H118,2)</f>
        <v>0</v>
      </c>
      <c r="BL118" s="17" t="s">
        <v>144</v>
      </c>
      <c r="BM118" s="174" t="s">
        <v>210</v>
      </c>
    </row>
    <row r="119" s="2" customFormat="1">
      <c r="A119" s="36"/>
      <c r="B119" s="37"/>
      <c r="C119" s="36"/>
      <c r="D119" s="176" t="s">
        <v>146</v>
      </c>
      <c r="E119" s="36"/>
      <c r="F119" s="177" t="s">
        <v>211</v>
      </c>
      <c r="G119" s="36"/>
      <c r="H119" s="36"/>
      <c r="I119" s="178"/>
      <c r="J119" s="36"/>
      <c r="K119" s="36"/>
      <c r="L119" s="37"/>
      <c r="M119" s="179"/>
      <c r="N119" s="180"/>
      <c r="O119" s="70"/>
      <c r="P119" s="70"/>
      <c r="Q119" s="70"/>
      <c r="R119" s="70"/>
      <c r="S119" s="70"/>
      <c r="T119" s="71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7" t="s">
        <v>146</v>
      </c>
      <c r="AU119" s="17" t="s">
        <v>81</v>
      </c>
    </row>
    <row r="120" s="2" customFormat="1" ht="24.15" customHeight="1">
      <c r="A120" s="36"/>
      <c r="B120" s="162"/>
      <c r="C120" s="163" t="s">
        <v>212</v>
      </c>
      <c r="D120" s="163" t="s">
        <v>139</v>
      </c>
      <c r="E120" s="164" t="s">
        <v>213</v>
      </c>
      <c r="F120" s="165" t="s">
        <v>214</v>
      </c>
      <c r="G120" s="166" t="s">
        <v>176</v>
      </c>
      <c r="H120" s="167">
        <v>85.647999999999996</v>
      </c>
      <c r="I120" s="168"/>
      <c r="J120" s="169">
        <f>ROUND(I120*H120,2)</f>
        <v>0</v>
      </c>
      <c r="K120" s="165" t="s">
        <v>143</v>
      </c>
      <c r="L120" s="37"/>
      <c r="M120" s="170" t="s">
        <v>3</v>
      </c>
      <c r="N120" s="171" t="s">
        <v>42</v>
      </c>
      <c r="O120" s="70"/>
      <c r="P120" s="172">
        <f>O120*H120</f>
        <v>0</v>
      </c>
      <c r="Q120" s="172">
        <v>0</v>
      </c>
      <c r="R120" s="172">
        <f>Q120*H120</f>
        <v>0</v>
      </c>
      <c r="S120" s="172">
        <v>0.075999999999999998</v>
      </c>
      <c r="T120" s="173">
        <f>S120*H120</f>
        <v>6.5092479999999995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74" t="s">
        <v>144</v>
      </c>
      <c r="AT120" s="174" t="s">
        <v>139</v>
      </c>
      <c r="AU120" s="174" t="s">
        <v>81</v>
      </c>
      <c r="AY120" s="17" t="s">
        <v>135</v>
      </c>
      <c r="BE120" s="175">
        <f>IF(N120="základní",J120,0)</f>
        <v>0</v>
      </c>
      <c r="BF120" s="175">
        <f>IF(N120="snížená",J120,0)</f>
        <v>0</v>
      </c>
      <c r="BG120" s="175">
        <f>IF(N120="zákl. přenesená",J120,0)</f>
        <v>0</v>
      </c>
      <c r="BH120" s="175">
        <f>IF(N120="sníž. přenesená",J120,0)</f>
        <v>0</v>
      </c>
      <c r="BI120" s="175">
        <f>IF(N120="nulová",J120,0)</f>
        <v>0</v>
      </c>
      <c r="BJ120" s="17" t="s">
        <v>79</v>
      </c>
      <c r="BK120" s="175">
        <f>ROUND(I120*H120,2)</f>
        <v>0</v>
      </c>
      <c r="BL120" s="17" t="s">
        <v>144</v>
      </c>
      <c r="BM120" s="174" t="s">
        <v>215</v>
      </c>
    </row>
    <row r="121" s="2" customFormat="1">
      <c r="A121" s="36"/>
      <c r="B121" s="37"/>
      <c r="C121" s="36"/>
      <c r="D121" s="176" t="s">
        <v>146</v>
      </c>
      <c r="E121" s="36"/>
      <c r="F121" s="177" t="s">
        <v>216</v>
      </c>
      <c r="G121" s="36"/>
      <c r="H121" s="36"/>
      <c r="I121" s="178"/>
      <c r="J121" s="36"/>
      <c r="K121" s="36"/>
      <c r="L121" s="37"/>
      <c r="M121" s="179"/>
      <c r="N121" s="180"/>
      <c r="O121" s="70"/>
      <c r="P121" s="70"/>
      <c r="Q121" s="70"/>
      <c r="R121" s="70"/>
      <c r="S121" s="70"/>
      <c r="T121" s="71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7" t="s">
        <v>146</v>
      </c>
      <c r="AU121" s="17" t="s">
        <v>81</v>
      </c>
    </row>
    <row r="122" s="2" customFormat="1" ht="21.75" customHeight="1">
      <c r="A122" s="36"/>
      <c r="B122" s="162"/>
      <c r="C122" s="163" t="s">
        <v>152</v>
      </c>
      <c r="D122" s="163" t="s">
        <v>139</v>
      </c>
      <c r="E122" s="164" t="s">
        <v>217</v>
      </c>
      <c r="F122" s="165" t="s">
        <v>218</v>
      </c>
      <c r="G122" s="166" t="s">
        <v>176</v>
      </c>
      <c r="H122" s="167">
        <v>0.95999999999999996</v>
      </c>
      <c r="I122" s="168"/>
      <c r="J122" s="169">
        <f>ROUND(I122*H122,2)</f>
        <v>0</v>
      </c>
      <c r="K122" s="165" t="s">
        <v>143</v>
      </c>
      <c r="L122" s="37"/>
      <c r="M122" s="170" t="s">
        <v>3</v>
      </c>
      <c r="N122" s="171" t="s">
        <v>42</v>
      </c>
      <c r="O122" s="70"/>
      <c r="P122" s="172">
        <f>O122*H122</f>
        <v>0</v>
      </c>
      <c r="Q122" s="172">
        <v>0</v>
      </c>
      <c r="R122" s="172">
        <f>Q122*H122</f>
        <v>0</v>
      </c>
      <c r="S122" s="172">
        <v>0.072999999999999995</v>
      </c>
      <c r="T122" s="173">
        <f>S122*H122</f>
        <v>0.07007999999999999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74" t="s">
        <v>144</v>
      </c>
      <c r="AT122" s="174" t="s">
        <v>139</v>
      </c>
      <c r="AU122" s="174" t="s">
        <v>81</v>
      </c>
      <c r="AY122" s="17" t="s">
        <v>135</v>
      </c>
      <c r="BE122" s="175">
        <f>IF(N122="základní",J122,0)</f>
        <v>0</v>
      </c>
      <c r="BF122" s="175">
        <f>IF(N122="snížená",J122,0)</f>
        <v>0</v>
      </c>
      <c r="BG122" s="175">
        <f>IF(N122="zákl. přenesená",J122,0)</f>
        <v>0</v>
      </c>
      <c r="BH122" s="175">
        <f>IF(N122="sníž. přenesená",J122,0)</f>
        <v>0</v>
      </c>
      <c r="BI122" s="175">
        <f>IF(N122="nulová",J122,0)</f>
        <v>0</v>
      </c>
      <c r="BJ122" s="17" t="s">
        <v>79</v>
      </c>
      <c r="BK122" s="175">
        <f>ROUND(I122*H122,2)</f>
        <v>0</v>
      </c>
      <c r="BL122" s="17" t="s">
        <v>144</v>
      </c>
      <c r="BM122" s="174" t="s">
        <v>219</v>
      </c>
    </row>
    <row r="123" s="2" customFormat="1">
      <c r="A123" s="36"/>
      <c r="B123" s="37"/>
      <c r="C123" s="36"/>
      <c r="D123" s="176" t="s">
        <v>146</v>
      </c>
      <c r="E123" s="36"/>
      <c r="F123" s="177" t="s">
        <v>220</v>
      </c>
      <c r="G123" s="36"/>
      <c r="H123" s="36"/>
      <c r="I123" s="178"/>
      <c r="J123" s="36"/>
      <c r="K123" s="36"/>
      <c r="L123" s="37"/>
      <c r="M123" s="179"/>
      <c r="N123" s="180"/>
      <c r="O123" s="70"/>
      <c r="P123" s="70"/>
      <c r="Q123" s="70"/>
      <c r="R123" s="70"/>
      <c r="S123" s="70"/>
      <c r="T123" s="71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7" t="s">
        <v>146</v>
      </c>
      <c r="AU123" s="17" t="s">
        <v>81</v>
      </c>
    </row>
    <row r="124" s="2" customFormat="1" ht="21.75" customHeight="1">
      <c r="A124" s="36"/>
      <c r="B124" s="162"/>
      <c r="C124" s="163" t="s">
        <v>221</v>
      </c>
      <c r="D124" s="163" t="s">
        <v>139</v>
      </c>
      <c r="E124" s="164" t="s">
        <v>222</v>
      </c>
      <c r="F124" s="165" t="s">
        <v>223</v>
      </c>
      <c r="G124" s="166" t="s">
        <v>176</v>
      </c>
      <c r="H124" s="167">
        <v>7.2000000000000002</v>
      </c>
      <c r="I124" s="168"/>
      <c r="J124" s="169">
        <f>ROUND(I124*H124,2)</f>
        <v>0</v>
      </c>
      <c r="K124" s="165" t="s">
        <v>143</v>
      </c>
      <c r="L124" s="37"/>
      <c r="M124" s="170" t="s">
        <v>3</v>
      </c>
      <c r="N124" s="171" t="s">
        <v>42</v>
      </c>
      <c r="O124" s="70"/>
      <c r="P124" s="172">
        <f>O124*H124</f>
        <v>0</v>
      </c>
      <c r="Q124" s="172">
        <v>0</v>
      </c>
      <c r="R124" s="172">
        <f>Q124*H124</f>
        <v>0</v>
      </c>
      <c r="S124" s="172">
        <v>0.058999999999999997</v>
      </c>
      <c r="T124" s="173">
        <f>S124*H124</f>
        <v>0.42480000000000001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74" t="s">
        <v>144</v>
      </c>
      <c r="AT124" s="174" t="s">
        <v>139</v>
      </c>
      <c r="AU124" s="174" t="s">
        <v>81</v>
      </c>
      <c r="AY124" s="17" t="s">
        <v>135</v>
      </c>
      <c r="BE124" s="175">
        <f>IF(N124="základní",J124,0)</f>
        <v>0</v>
      </c>
      <c r="BF124" s="175">
        <f>IF(N124="snížená",J124,0)</f>
        <v>0</v>
      </c>
      <c r="BG124" s="175">
        <f>IF(N124="zákl. přenesená",J124,0)</f>
        <v>0</v>
      </c>
      <c r="BH124" s="175">
        <f>IF(N124="sníž. přenesená",J124,0)</f>
        <v>0</v>
      </c>
      <c r="BI124" s="175">
        <f>IF(N124="nulová",J124,0)</f>
        <v>0</v>
      </c>
      <c r="BJ124" s="17" t="s">
        <v>79</v>
      </c>
      <c r="BK124" s="175">
        <f>ROUND(I124*H124,2)</f>
        <v>0</v>
      </c>
      <c r="BL124" s="17" t="s">
        <v>144</v>
      </c>
      <c r="BM124" s="174" t="s">
        <v>224</v>
      </c>
    </row>
    <row r="125" s="2" customFormat="1">
      <c r="A125" s="36"/>
      <c r="B125" s="37"/>
      <c r="C125" s="36"/>
      <c r="D125" s="176" t="s">
        <v>146</v>
      </c>
      <c r="E125" s="36"/>
      <c r="F125" s="177" t="s">
        <v>225</v>
      </c>
      <c r="G125" s="36"/>
      <c r="H125" s="36"/>
      <c r="I125" s="178"/>
      <c r="J125" s="36"/>
      <c r="K125" s="36"/>
      <c r="L125" s="37"/>
      <c r="M125" s="179"/>
      <c r="N125" s="180"/>
      <c r="O125" s="70"/>
      <c r="P125" s="70"/>
      <c r="Q125" s="70"/>
      <c r="R125" s="70"/>
      <c r="S125" s="70"/>
      <c r="T125" s="71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7" t="s">
        <v>146</v>
      </c>
      <c r="AU125" s="17" t="s">
        <v>81</v>
      </c>
    </row>
    <row r="126" s="2" customFormat="1" ht="21.75" customHeight="1">
      <c r="A126" s="36"/>
      <c r="B126" s="162"/>
      <c r="C126" s="163" t="s">
        <v>194</v>
      </c>
      <c r="D126" s="163" t="s">
        <v>139</v>
      </c>
      <c r="E126" s="164" t="s">
        <v>226</v>
      </c>
      <c r="F126" s="165" t="s">
        <v>227</v>
      </c>
      <c r="G126" s="166" t="s">
        <v>176</v>
      </c>
      <c r="H126" s="167">
        <v>2.3999999999999999</v>
      </c>
      <c r="I126" s="168"/>
      <c r="J126" s="169">
        <f>ROUND(I126*H126,2)</f>
        <v>0</v>
      </c>
      <c r="K126" s="165" t="s">
        <v>143</v>
      </c>
      <c r="L126" s="37"/>
      <c r="M126" s="170" t="s">
        <v>3</v>
      </c>
      <c r="N126" s="171" t="s">
        <v>42</v>
      </c>
      <c r="O126" s="70"/>
      <c r="P126" s="172">
        <f>O126*H126</f>
        <v>0</v>
      </c>
      <c r="Q126" s="172">
        <v>0</v>
      </c>
      <c r="R126" s="172">
        <f>Q126*H126</f>
        <v>0</v>
      </c>
      <c r="S126" s="172">
        <v>0.050999999999999997</v>
      </c>
      <c r="T126" s="173">
        <f>S126*H126</f>
        <v>0.12239999999999998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74" t="s">
        <v>144</v>
      </c>
      <c r="AT126" s="174" t="s">
        <v>139</v>
      </c>
      <c r="AU126" s="174" t="s">
        <v>81</v>
      </c>
      <c r="AY126" s="17" t="s">
        <v>135</v>
      </c>
      <c r="BE126" s="175">
        <f>IF(N126="základní",J126,0)</f>
        <v>0</v>
      </c>
      <c r="BF126" s="175">
        <f>IF(N126="snížená",J126,0)</f>
        <v>0</v>
      </c>
      <c r="BG126" s="175">
        <f>IF(N126="zákl. přenesená",J126,0)</f>
        <v>0</v>
      </c>
      <c r="BH126" s="175">
        <f>IF(N126="sníž. přenesená",J126,0)</f>
        <v>0</v>
      </c>
      <c r="BI126" s="175">
        <f>IF(N126="nulová",J126,0)</f>
        <v>0</v>
      </c>
      <c r="BJ126" s="17" t="s">
        <v>79</v>
      </c>
      <c r="BK126" s="175">
        <f>ROUND(I126*H126,2)</f>
        <v>0</v>
      </c>
      <c r="BL126" s="17" t="s">
        <v>144</v>
      </c>
      <c r="BM126" s="174" t="s">
        <v>228</v>
      </c>
    </row>
    <row r="127" s="2" customFormat="1">
      <c r="A127" s="36"/>
      <c r="B127" s="37"/>
      <c r="C127" s="36"/>
      <c r="D127" s="176" t="s">
        <v>146</v>
      </c>
      <c r="E127" s="36"/>
      <c r="F127" s="177" t="s">
        <v>229</v>
      </c>
      <c r="G127" s="36"/>
      <c r="H127" s="36"/>
      <c r="I127" s="178"/>
      <c r="J127" s="36"/>
      <c r="K127" s="36"/>
      <c r="L127" s="37"/>
      <c r="M127" s="179"/>
      <c r="N127" s="180"/>
      <c r="O127" s="70"/>
      <c r="P127" s="70"/>
      <c r="Q127" s="70"/>
      <c r="R127" s="70"/>
      <c r="S127" s="70"/>
      <c r="T127" s="71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7" t="s">
        <v>146</v>
      </c>
      <c r="AU127" s="17" t="s">
        <v>81</v>
      </c>
    </row>
    <row r="128" s="2" customFormat="1" ht="24.15" customHeight="1">
      <c r="A128" s="36"/>
      <c r="B128" s="162"/>
      <c r="C128" s="163" t="s">
        <v>230</v>
      </c>
      <c r="D128" s="163" t="s">
        <v>139</v>
      </c>
      <c r="E128" s="164" t="s">
        <v>231</v>
      </c>
      <c r="F128" s="165" t="s">
        <v>232</v>
      </c>
      <c r="G128" s="166" t="s">
        <v>186</v>
      </c>
      <c r="H128" s="167">
        <v>24</v>
      </c>
      <c r="I128" s="168"/>
      <c r="J128" s="169">
        <f>ROUND(I128*H128,2)</f>
        <v>0</v>
      </c>
      <c r="K128" s="165" t="s">
        <v>143</v>
      </c>
      <c r="L128" s="37"/>
      <c r="M128" s="170" t="s">
        <v>3</v>
      </c>
      <c r="N128" s="171" t="s">
        <v>42</v>
      </c>
      <c r="O128" s="70"/>
      <c r="P128" s="172">
        <f>O128*H128</f>
        <v>0</v>
      </c>
      <c r="Q128" s="172">
        <v>0</v>
      </c>
      <c r="R128" s="172">
        <f>Q128*H128</f>
        <v>0</v>
      </c>
      <c r="S128" s="172">
        <v>0.0080000000000000002</v>
      </c>
      <c r="T128" s="173">
        <f>S128*H128</f>
        <v>0.192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74" t="s">
        <v>144</v>
      </c>
      <c r="AT128" s="174" t="s">
        <v>139</v>
      </c>
      <c r="AU128" s="174" t="s">
        <v>81</v>
      </c>
      <c r="AY128" s="17" t="s">
        <v>135</v>
      </c>
      <c r="BE128" s="175">
        <f>IF(N128="základní",J128,0)</f>
        <v>0</v>
      </c>
      <c r="BF128" s="175">
        <f>IF(N128="snížená",J128,0)</f>
        <v>0</v>
      </c>
      <c r="BG128" s="175">
        <f>IF(N128="zákl. přenesená",J128,0)</f>
        <v>0</v>
      </c>
      <c r="BH128" s="175">
        <f>IF(N128="sníž. přenesená",J128,0)</f>
        <v>0</v>
      </c>
      <c r="BI128" s="175">
        <f>IF(N128="nulová",J128,0)</f>
        <v>0</v>
      </c>
      <c r="BJ128" s="17" t="s">
        <v>79</v>
      </c>
      <c r="BK128" s="175">
        <f>ROUND(I128*H128,2)</f>
        <v>0</v>
      </c>
      <c r="BL128" s="17" t="s">
        <v>144</v>
      </c>
      <c r="BM128" s="174" t="s">
        <v>233</v>
      </c>
    </row>
    <row r="129" s="2" customFormat="1">
      <c r="A129" s="36"/>
      <c r="B129" s="37"/>
      <c r="C129" s="36"/>
      <c r="D129" s="176" t="s">
        <v>146</v>
      </c>
      <c r="E129" s="36"/>
      <c r="F129" s="177" t="s">
        <v>234</v>
      </c>
      <c r="G129" s="36"/>
      <c r="H129" s="36"/>
      <c r="I129" s="178"/>
      <c r="J129" s="36"/>
      <c r="K129" s="36"/>
      <c r="L129" s="37"/>
      <c r="M129" s="179"/>
      <c r="N129" s="180"/>
      <c r="O129" s="70"/>
      <c r="P129" s="70"/>
      <c r="Q129" s="70"/>
      <c r="R129" s="70"/>
      <c r="S129" s="70"/>
      <c r="T129" s="71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7" t="s">
        <v>146</v>
      </c>
      <c r="AU129" s="17" t="s">
        <v>81</v>
      </c>
    </row>
    <row r="130" s="2" customFormat="1" ht="24.15" customHeight="1">
      <c r="A130" s="36"/>
      <c r="B130" s="162"/>
      <c r="C130" s="163" t="s">
        <v>235</v>
      </c>
      <c r="D130" s="163" t="s">
        <v>139</v>
      </c>
      <c r="E130" s="164" t="s">
        <v>236</v>
      </c>
      <c r="F130" s="165" t="s">
        <v>237</v>
      </c>
      <c r="G130" s="166" t="s">
        <v>199</v>
      </c>
      <c r="H130" s="167">
        <v>0.32400000000000001</v>
      </c>
      <c r="I130" s="168"/>
      <c r="J130" s="169">
        <f>ROUND(I130*H130,2)</f>
        <v>0</v>
      </c>
      <c r="K130" s="165" t="s">
        <v>143</v>
      </c>
      <c r="L130" s="37"/>
      <c r="M130" s="170" t="s">
        <v>3</v>
      </c>
      <c r="N130" s="171" t="s">
        <v>42</v>
      </c>
      <c r="O130" s="70"/>
      <c r="P130" s="172">
        <f>O130*H130</f>
        <v>0</v>
      </c>
      <c r="Q130" s="172">
        <v>0</v>
      </c>
      <c r="R130" s="172">
        <f>Q130*H130</f>
        <v>0</v>
      </c>
      <c r="S130" s="172">
        <v>1.8</v>
      </c>
      <c r="T130" s="173">
        <f>S130*H130</f>
        <v>0.58320000000000005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74" t="s">
        <v>144</v>
      </c>
      <c r="AT130" s="174" t="s">
        <v>139</v>
      </c>
      <c r="AU130" s="174" t="s">
        <v>81</v>
      </c>
      <c r="AY130" s="17" t="s">
        <v>135</v>
      </c>
      <c r="BE130" s="175">
        <f>IF(N130="základní",J130,0)</f>
        <v>0</v>
      </c>
      <c r="BF130" s="175">
        <f>IF(N130="snížená",J130,0)</f>
        <v>0</v>
      </c>
      <c r="BG130" s="175">
        <f>IF(N130="zákl. přenesená",J130,0)</f>
        <v>0</v>
      </c>
      <c r="BH130" s="175">
        <f>IF(N130="sníž. přenesená",J130,0)</f>
        <v>0</v>
      </c>
      <c r="BI130" s="175">
        <f>IF(N130="nulová",J130,0)</f>
        <v>0</v>
      </c>
      <c r="BJ130" s="17" t="s">
        <v>79</v>
      </c>
      <c r="BK130" s="175">
        <f>ROUND(I130*H130,2)</f>
        <v>0</v>
      </c>
      <c r="BL130" s="17" t="s">
        <v>144</v>
      </c>
      <c r="BM130" s="174" t="s">
        <v>238</v>
      </c>
    </row>
    <row r="131" s="2" customFormat="1">
      <c r="A131" s="36"/>
      <c r="B131" s="37"/>
      <c r="C131" s="36"/>
      <c r="D131" s="176" t="s">
        <v>146</v>
      </c>
      <c r="E131" s="36"/>
      <c r="F131" s="177" t="s">
        <v>239</v>
      </c>
      <c r="G131" s="36"/>
      <c r="H131" s="36"/>
      <c r="I131" s="178"/>
      <c r="J131" s="36"/>
      <c r="K131" s="36"/>
      <c r="L131" s="37"/>
      <c r="M131" s="179"/>
      <c r="N131" s="180"/>
      <c r="O131" s="70"/>
      <c r="P131" s="70"/>
      <c r="Q131" s="70"/>
      <c r="R131" s="70"/>
      <c r="S131" s="70"/>
      <c r="T131" s="71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7" t="s">
        <v>146</v>
      </c>
      <c r="AU131" s="17" t="s">
        <v>81</v>
      </c>
    </row>
    <row r="132" s="2" customFormat="1" ht="24.15" customHeight="1">
      <c r="A132" s="36"/>
      <c r="B132" s="162"/>
      <c r="C132" s="163" t="s">
        <v>9</v>
      </c>
      <c r="D132" s="163" t="s">
        <v>139</v>
      </c>
      <c r="E132" s="164" t="s">
        <v>240</v>
      </c>
      <c r="F132" s="165" t="s">
        <v>241</v>
      </c>
      <c r="G132" s="166" t="s">
        <v>199</v>
      </c>
      <c r="H132" s="167">
        <v>1.391</v>
      </c>
      <c r="I132" s="168"/>
      <c r="J132" s="169">
        <f>ROUND(I132*H132,2)</f>
        <v>0</v>
      </c>
      <c r="K132" s="165" t="s">
        <v>143</v>
      </c>
      <c r="L132" s="37"/>
      <c r="M132" s="170" t="s">
        <v>3</v>
      </c>
      <c r="N132" s="171" t="s">
        <v>42</v>
      </c>
      <c r="O132" s="70"/>
      <c r="P132" s="172">
        <f>O132*H132</f>
        <v>0</v>
      </c>
      <c r="Q132" s="172">
        <v>0</v>
      </c>
      <c r="R132" s="172">
        <f>Q132*H132</f>
        <v>0</v>
      </c>
      <c r="S132" s="172">
        <v>1.8</v>
      </c>
      <c r="T132" s="173">
        <f>S132*H132</f>
        <v>2.5038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74" t="s">
        <v>144</v>
      </c>
      <c r="AT132" s="174" t="s">
        <v>139</v>
      </c>
      <c r="AU132" s="174" t="s">
        <v>81</v>
      </c>
      <c r="AY132" s="17" t="s">
        <v>135</v>
      </c>
      <c r="BE132" s="175">
        <f>IF(N132="základní",J132,0)</f>
        <v>0</v>
      </c>
      <c r="BF132" s="175">
        <f>IF(N132="snížená",J132,0)</f>
        <v>0</v>
      </c>
      <c r="BG132" s="175">
        <f>IF(N132="zákl. přenesená",J132,0)</f>
        <v>0</v>
      </c>
      <c r="BH132" s="175">
        <f>IF(N132="sníž. přenesená",J132,0)</f>
        <v>0</v>
      </c>
      <c r="BI132" s="175">
        <f>IF(N132="nulová",J132,0)</f>
        <v>0</v>
      </c>
      <c r="BJ132" s="17" t="s">
        <v>79</v>
      </c>
      <c r="BK132" s="175">
        <f>ROUND(I132*H132,2)</f>
        <v>0</v>
      </c>
      <c r="BL132" s="17" t="s">
        <v>144</v>
      </c>
      <c r="BM132" s="174" t="s">
        <v>242</v>
      </c>
    </row>
    <row r="133" s="2" customFormat="1">
      <c r="A133" s="36"/>
      <c r="B133" s="37"/>
      <c r="C133" s="36"/>
      <c r="D133" s="176" t="s">
        <v>146</v>
      </c>
      <c r="E133" s="36"/>
      <c r="F133" s="177" t="s">
        <v>243</v>
      </c>
      <c r="G133" s="36"/>
      <c r="H133" s="36"/>
      <c r="I133" s="178"/>
      <c r="J133" s="36"/>
      <c r="K133" s="36"/>
      <c r="L133" s="37"/>
      <c r="M133" s="179"/>
      <c r="N133" s="180"/>
      <c r="O133" s="70"/>
      <c r="P133" s="70"/>
      <c r="Q133" s="70"/>
      <c r="R133" s="70"/>
      <c r="S133" s="70"/>
      <c r="T133" s="71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7" t="s">
        <v>146</v>
      </c>
      <c r="AU133" s="17" t="s">
        <v>81</v>
      </c>
    </row>
    <row r="134" s="2" customFormat="1" ht="24.15" customHeight="1">
      <c r="A134" s="36"/>
      <c r="B134" s="162"/>
      <c r="C134" s="163" t="s">
        <v>244</v>
      </c>
      <c r="D134" s="163" t="s">
        <v>139</v>
      </c>
      <c r="E134" s="164" t="s">
        <v>245</v>
      </c>
      <c r="F134" s="165" t="s">
        <v>246</v>
      </c>
      <c r="G134" s="166" t="s">
        <v>199</v>
      </c>
      <c r="H134" s="167">
        <v>0.83999999999999997</v>
      </c>
      <c r="I134" s="168"/>
      <c r="J134" s="169">
        <f>ROUND(I134*H134,2)</f>
        <v>0</v>
      </c>
      <c r="K134" s="165" t="s">
        <v>143</v>
      </c>
      <c r="L134" s="37"/>
      <c r="M134" s="170" t="s">
        <v>3</v>
      </c>
      <c r="N134" s="171" t="s">
        <v>42</v>
      </c>
      <c r="O134" s="70"/>
      <c r="P134" s="172">
        <f>O134*H134</f>
        <v>0</v>
      </c>
      <c r="Q134" s="172">
        <v>0</v>
      </c>
      <c r="R134" s="172">
        <f>Q134*H134</f>
        <v>0</v>
      </c>
      <c r="S134" s="172">
        <v>1.8</v>
      </c>
      <c r="T134" s="173">
        <f>S134*H134</f>
        <v>1.512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74" t="s">
        <v>144</v>
      </c>
      <c r="AT134" s="174" t="s">
        <v>139</v>
      </c>
      <c r="AU134" s="174" t="s">
        <v>81</v>
      </c>
      <c r="AY134" s="17" t="s">
        <v>135</v>
      </c>
      <c r="BE134" s="175">
        <f>IF(N134="základní",J134,0)</f>
        <v>0</v>
      </c>
      <c r="BF134" s="175">
        <f>IF(N134="snížená",J134,0)</f>
        <v>0</v>
      </c>
      <c r="BG134" s="175">
        <f>IF(N134="zákl. přenesená",J134,0)</f>
        <v>0</v>
      </c>
      <c r="BH134" s="175">
        <f>IF(N134="sníž. přenesená",J134,0)</f>
        <v>0</v>
      </c>
      <c r="BI134" s="175">
        <f>IF(N134="nulová",J134,0)</f>
        <v>0</v>
      </c>
      <c r="BJ134" s="17" t="s">
        <v>79</v>
      </c>
      <c r="BK134" s="175">
        <f>ROUND(I134*H134,2)</f>
        <v>0</v>
      </c>
      <c r="BL134" s="17" t="s">
        <v>144</v>
      </c>
      <c r="BM134" s="174" t="s">
        <v>247</v>
      </c>
    </row>
    <row r="135" s="2" customFormat="1">
      <c r="A135" s="36"/>
      <c r="B135" s="37"/>
      <c r="C135" s="36"/>
      <c r="D135" s="176" t="s">
        <v>146</v>
      </c>
      <c r="E135" s="36"/>
      <c r="F135" s="177" t="s">
        <v>248</v>
      </c>
      <c r="G135" s="36"/>
      <c r="H135" s="36"/>
      <c r="I135" s="178"/>
      <c r="J135" s="36"/>
      <c r="K135" s="36"/>
      <c r="L135" s="37"/>
      <c r="M135" s="179"/>
      <c r="N135" s="180"/>
      <c r="O135" s="70"/>
      <c r="P135" s="70"/>
      <c r="Q135" s="70"/>
      <c r="R135" s="70"/>
      <c r="S135" s="70"/>
      <c r="T135" s="71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7" t="s">
        <v>146</v>
      </c>
      <c r="AU135" s="17" t="s">
        <v>81</v>
      </c>
    </row>
    <row r="136" s="2" customFormat="1" ht="24.15" customHeight="1">
      <c r="A136" s="36"/>
      <c r="B136" s="162"/>
      <c r="C136" s="163" t="s">
        <v>249</v>
      </c>
      <c r="D136" s="163" t="s">
        <v>139</v>
      </c>
      <c r="E136" s="164" t="s">
        <v>250</v>
      </c>
      <c r="F136" s="165" t="s">
        <v>251</v>
      </c>
      <c r="G136" s="166" t="s">
        <v>176</v>
      </c>
      <c r="H136" s="167">
        <v>975.51199999999994</v>
      </c>
      <c r="I136" s="168"/>
      <c r="J136" s="169">
        <f>ROUND(I136*H136,2)</f>
        <v>0</v>
      </c>
      <c r="K136" s="165" t="s">
        <v>143</v>
      </c>
      <c r="L136" s="37"/>
      <c r="M136" s="170" t="s">
        <v>3</v>
      </c>
      <c r="N136" s="171" t="s">
        <v>42</v>
      </c>
      <c r="O136" s="70"/>
      <c r="P136" s="172">
        <f>O136*H136</f>
        <v>0</v>
      </c>
      <c r="Q136" s="172">
        <v>0</v>
      </c>
      <c r="R136" s="172">
        <f>Q136*H136</f>
        <v>0</v>
      </c>
      <c r="S136" s="172">
        <v>0.01</v>
      </c>
      <c r="T136" s="173">
        <f>S136*H136</f>
        <v>9.7551199999999998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74" t="s">
        <v>144</v>
      </c>
      <c r="AT136" s="174" t="s">
        <v>139</v>
      </c>
      <c r="AU136" s="174" t="s">
        <v>81</v>
      </c>
      <c r="AY136" s="17" t="s">
        <v>135</v>
      </c>
      <c r="BE136" s="175">
        <f>IF(N136="základní",J136,0)</f>
        <v>0</v>
      </c>
      <c r="BF136" s="175">
        <f>IF(N136="snížená",J136,0)</f>
        <v>0</v>
      </c>
      <c r="BG136" s="175">
        <f>IF(N136="zákl. přenesená",J136,0)</f>
        <v>0</v>
      </c>
      <c r="BH136" s="175">
        <f>IF(N136="sníž. přenesená",J136,0)</f>
        <v>0</v>
      </c>
      <c r="BI136" s="175">
        <f>IF(N136="nulová",J136,0)</f>
        <v>0</v>
      </c>
      <c r="BJ136" s="17" t="s">
        <v>79</v>
      </c>
      <c r="BK136" s="175">
        <f>ROUND(I136*H136,2)</f>
        <v>0</v>
      </c>
      <c r="BL136" s="17" t="s">
        <v>144</v>
      </c>
      <c r="BM136" s="174" t="s">
        <v>252</v>
      </c>
    </row>
    <row r="137" s="2" customFormat="1">
      <c r="A137" s="36"/>
      <c r="B137" s="37"/>
      <c r="C137" s="36"/>
      <c r="D137" s="176" t="s">
        <v>146</v>
      </c>
      <c r="E137" s="36"/>
      <c r="F137" s="177" t="s">
        <v>253</v>
      </c>
      <c r="G137" s="36"/>
      <c r="H137" s="36"/>
      <c r="I137" s="178"/>
      <c r="J137" s="36"/>
      <c r="K137" s="36"/>
      <c r="L137" s="37"/>
      <c r="M137" s="179"/>
      <c r="N137" s="180"/>
      <c r="O137" s="70"/>
      <c r="P137" s="70"/>
      <c r="Q137" s="70"/>
      <c r="R137" s="70"/>
      <c r="S137" s="70"/>
      <c r="T137" s="71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7" t="s">
        <v>146</v>
      </c>
      <c r="AU137" s="17" t="s">
        <v>81</v>
      </c>
    </row>
    <row r="138" s="2" customFormat="1" ht="24.15" customHeight="1">
      <c r="A138" s="36"/>
      <c r="B138" s="162"/>
      <c r="C138" s="163" t="s">
        <v>81</v>
      </c>
      <c r="D138" s="163" t="s">
        <v>139</v>
      </c>
      <c r="E138" s="164" t="s">
        <v>254</v>
      </c>
      <c r="F138" s="165" t="s">
        <v>255</v>
      </c>
      <c r="G138" s="166" t="s">
        <v>199</v>
      </c>
      <c r="H138" s="167">
        <v>11.632999999999999</v>
      </c>
      <c r="I138" s="168"/>
      <c r="J138" s="169">
        <f>ROUND(I138*H138,2)</f>
        <v>0</v>
      </c>
      <c r="K138" s="165" t="s">
        <v>143</v>
      </c>
      <c r="L138" s="37"/>
      <c r="M138" s="170" t="s">
        <v>3</v>
      </c>
      <c r="N138" s="171" t="s">
        <v>42</v>
      </c>
      <c r="O138" s="70"/>
      <c r="P138" s="172">
        <f>O138*H138</f>
        <v>0</v>
      </c>
      <c r="Q138" s="172">
        <v>0</v>
      </c>
      <c r="R138" s="172">
        <f>Q138*H138</f>
        <v>0</v>
      </c>
      <c r="S138" s="172">
        <v>0.37</v>
      </c>
      <c r="T138" s="173">
        <f>S138*H138</f>
        <v>4.3042099999999994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74" t="s">
        <v>144</v>
      </c>
      <c r="AT138" s="174" t="s">
        <v>139</v>
      </c>
      <c r="AU138" s="174" t="s">
        <v>81</v>
      </c>
      <c r="AY138" s="17" t="s">
        <v>135</v>
      </c>
      <c r="BE138" s="175">
        <f>IF(N138="základní",J138,0)</f>
        <v>0</v>
      </c>
      <c r="BF138" s="175">
        <f>IF(N138="snížená",J138,0)</f>
        <v>0</v>
      </c>
      <c r="BG138" s="175">
        <f>IF(N138="zákl. přenesená",J138,0)</f>
        <v>0</v>
      </c>
      <c r="BH138" s="175">
        <f>IF(N138="sníž. přenesená",J138,0)</f>
        <v>0</v>
      </c>
      <c r="BI138" s="175">
        <f>IF(N138="nulová",J138,0)</f>
        <v>0</v>
      </c>
      <c r="BJ138" s="17" t="s">
        <v>79</v>
      </c>
      <c r="BK138" s="175">
        <f>ROUND(I138*H138,2)</f>
        <v>0</v>
      </c>
      <c r="BL138" s="17" t="s">
        <v>144</v>
      </c>
      <c r="BM138" s="174" t="s">
        <v>256</v>
      </c>
    </row>
    <row r="139" s="2" customFormat="1">
      <c r="A139" s="36"/>
      <c r="B139" s="37"/>
      <c r="C139" s="36"/>
      <c r="D139" s="176" t="s">
        <v>146</v>
      </c>
      <c r="E139" s="36"/>
      <c r="F139" s="177" t="s">
        <v>257</v>
      </c>
      <c r="G139" s="36"/>
      <c r="H139" s="36"/>
      <c r="I139" s="178"/>
      <c r="J139" s="36"/>
      <c r="K139" s="36"/>
      <c r="L139" s="37"/>
      <c r="M139" s="179"/>
      <c r="N139" s="180"/>
      <c r="O139" s="70"/>
      <c r="P139" s="70"/>
      <c r="Q139" s="70"/>
      <c r="R139" s="70"/>
      <c r="S139" s="70"/>
      <c r="T139" s="71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7" t="s">
        <v>146</v>
      </c>
      <c r="AU139" s="17" t="s">
        <v>81</v>
      </c>
    </row>
    <row r="140" s="12" customFormat="1" ht="22.8" customHeight="1">
      <c r="A140" s="12"/>
      <c r="B140" s="149"/>
      <c r="C140" s="12"/>
      <c r="D140" s="150" t="s">
        <v>70</v>
      </c>
      <c r="E140" s="160" t="s">
        <v>258</v>
      </c>
      <c r="F140" s="160" t="s">
        <v>259</v>
      </c>
      <c r="G140" s="12"/>
      <c r="H140" s="12"/>
      <c r="I140" s="152"/>
      <c r="J140" s="161">
        <f>BK140</f>
        <v>0</v>
      </c>
      <c r="K140" s="12"/>
      <c r="L140" s="149"/>
      <c r="M140" s="154"/>
      <c r="N140" s="155"/>
      <c r="O140" s="155"/>
      <c r="P140" s="156">
        <f>SUM(P141:P148)</f>
        <v>0</v>
      </c>
      <c r="Q140" s="155"/>
      <c r="R140" s="156">
        <f>SUM(R141:R148)</f>
        <v>0</v>
      </c>
      <c r="S140" s="155"/>
      <c r="T140" s="157">
        <f>SUM(T141:T148)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0" t="s">
        <v>79</v>
      </c>
      <c r="AT140" s="158" t="s">
        <v>70</v>
      </c>
      <c r="AU140" s="158" t="s">
        <v>79</v>
      </c>
      <c r="AY140" s="150" t="s">
        <v>135</v>
      </c>
      <c r="BK140" s="159">
        <f>SUM(BK141:BK148)</f>
        <v>0</v>
      </c>
    </row>
    <row r="141" s="2" customFormat="1" ht="24.15" customHeight="1">
      <c r="A141" s="36"/>
      <c r="B141" s="162"/>
      <c r="C141" s="163" t="s">
        <v>260</v>
      </c>
      <c r="D141" s="163" t="s">
        <v>139</v>
      </c>
      <c r="E141" s="164" t="s">
        <v>261</v>
      </c>
      <c r="F141" s="165" t="s">
        <v>262</v>
      </c>
      <c r="G141" s="166" t="s">
        <v>142</v>
      </c>
      <c r="H141" s="167">
        <v>98.253</v>
      </c>
      <c r="I141" s="168"/>
      <c r="J141" s="169">
        <f>ROUND(I141*H141,2)</f>
        <v>0</v>
      </c>
      <c r="K141" s="165" t="s">
        <v>143</v>
      </c>
      <c r="L141" s="37"/>
      <c r="M141" s="170" t="s">
        <v>3</v>
      </c>
      <c r="N141" s="171" t="s">
        <v>42</v>
      </c>
      <c r="O141" s="70"/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74" t="s">
        <v>144</v>
      </c>
      <c r="AT141" s="174" t="s">
        <v>139</v>
      </c>
      <c r="AU141" s="174" t="s">
        <v>81</v>
      </c>
      <c r="AY141" s="17" t="s">
        <v>135</v>
      </c>
      <c r="BE141" s="175">
        <f>IF(N141="základní",J141,0)</f>
        <v>0</v>
      </c>
      <c r="BF141" s="175">
        <f>IF(N141="snížená",J141,0)</f>
        <v>0</v>
      </c>
      <c r="BG141" s="175">
        <f>IF(N141="zákl. přenesená",J141,0)</f>
        <v>0</v>
      </c>
      <c r="BH141" s="175">
        <f>IF(N141="sníž. přenesená",J141,0)</f>
        <v>0</v>
      </c>
      <c r="BI141" s="175">
        <f>IF(N141="nulová",J141,0)</f>
        <v>0</v>
      </c>
      <c r="BJ141" s="17" t="s">
        <v>79</v>
      </c>
      <c r="BK141" s="175">
        <f>ROUND(I141*H141,2)</f>
        <v>0</v>
      </c>
      <c r="BL141" s="17" t="s">
        <v>144</v>
      </c>
      <c r="BM141" s="174" t="s">
        <v>263</v>
      </c>
    </row>
    <row r="142" s="2" customFormat="1">
      <c r="A142" s="36"/>
      <c r="B142" s="37"/>
      <c r="C142" s="36"/>
      <c r="D142" s="176" t="s">
        <v>146</v>
      </c>
      <c r="E142" s="36"/>
      <c r="F142" s="177" t="s">
        <v>264</v>
      </c>
      <c r="G142" s="36"/>
      <c r="H142" s="36"/>
      <c r="I142" s="178"/>
      <c r="J142" s="36"/>
      <c r="K142" s="36"/>
      <c r="L142" s="37"/>
      <c r="M142" s="179"/>
      <c r="N142" s="180"/>
      <c r="O142" s="70"/>
      <c r="P142" s="70"/>
      <c r="Q142" s="70"/>
      <c r="R142" s="70"/>
      <c r="S142" s="70"/>
      <c r="T142" s="71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7" t="s">
        <v>146</v>
      </c>
      <c r="AU142" s="17" t="s">
        <v>81</v>
      </c>
    </row>
    <row r="143" s="2" customFormat="1" ht="21.75" customHeight="1">
      <c r="A143" s="36"/>
      <c r="B143" s="162"/>
      <c r="C143" s="163" t="s">
        <v>265</v>
      </c>
      <c r="D143" s="163" t="s">
        <v>139</v>
      </c>
      <c r="E143" s="164" t="s">
        <v>266</v>
      </c>
      <c r="F143" s="165" t="s">
        <v>267</v>
      </c>
      <c r="G143" s="166" t="s">
        <v>142</v>
      </c>
      <c r="H143" s="167">
        <v>98.253</v>
      </c>
      <c r="I143" s="168"/>
      <c r="J143" s="169">
        <f>ROUND(I143*H143,2)</f>
        <v>0</v>
      </c>
      <c r="K143" s="165" t="s">
        <v>143</v>
      </c>
      <c r="L143" s="37"/>
      <c r="M143" s="170" t="s">
        <v>3</v>
      </c>
      <c r="N143" s="171" t="s">
        <v>42</v>
      </c>
      <c r="O143" s="70"/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74" t="s">
        <v>144</v>
      </c>
      <c r="AT143" s="174" t="s">
        <v>139</v>
      </c>
      <c r="AU143" s="174" t="s">
        <v>81</v>
      </c>
      <c r="AY143" s="17" t="s">
        <v>135</v>
      </c>
      <c r="BE143" s="175">
        <f>IF(N143="základní",J143,0)</f>
        <v>0</v>
      </c>
      <c r="BF143" s="175">
        <f>IF(N143="snížená",J143,0)</f>
        <v>0</v>
      </c>
      <c r="BG143" s="175">
        <f>IF(N143="zákl. přenesená",J143,0)</f>
        <v>0</v>
      </c>
      <c r="BH143" s="175">
        <f>IF(N143="sníž. přenesená",J143,0)</f>
        <v>0</v>
      </c>
      <c r="BI143" s="175">
        <f>IF(N143="nulová",J143,0)</f>
        <v>0</v>
      </c>
      <c r="BJ143" s="17" t="s">
        <v>79</v>
      </c>
      <c r="BK143" s="175">
        <f>ROUND(I143*H143,2)</f>
        <v>0</v>
      </c>
      <c r="BL143" s="17" t="s">
        <v>144</v>
      </c>
      <c r="BM143" s="174" t="s">
        <v>268</v>
      </c>
    </row>
    <row r="144" s="2" customFormat="1">
      <c r="A144" s="36"/>
      <c r="B144" s="37"/>
      <c r="C144" s="36"/>
      <c r="D144" s="176" t="s">
        <v>146</v>
      </c>
      <c r="E144" s="36"/>
      <c r="F144" s="177" t="s">
        <v>269</v>
      </c>
      <c r="G144" s="36"/>
      <c r="H144" s="36"/>
      <c r="I144" s="178"/>
      <c r="J144" s="36"/>
      <c r="K144" s="36"/>
      <c r="L144" s="37"/>
      <c r="M144" s="179"/>
      <c r="N144" s="180"/>
      <c r="O144" s="70"/>
      <c r="P144" s="70"/>
      <c r="Q144" s="70"/>
      <c r="R144" s="70"/>
      <c r="S144" s="70"/>
      <c r="T144" s="71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7" t="s">
        <v>146</v>
      </c>
      <c r="AU144" s="17" t="s">
        <v>81</v>
      </c>
    </row>
    <row r="145" s="2" customFormat="1" ht="24.15" customHeight="1">
      <c r="A145" s="36"/>
      <c r="B145" s="162"/>
      <c r="C145" s="163" t="s">
        <v>270</v>
      </c>
      <c r="D145" s="163" t="s">
        <v>139</v>
      </c>
      <c r="E145" s="164" t="s">
        <v>271</v>
      </c>
      <c r="F145" s="165" t="s">
        <v>272</v>
      </c>
      <c r="G145" s="166" t="s">
        <v>142</v>
      </c>
      <c r="H145" s="167">
        <v>1473.7950000000001</v>
      </c>
      <c r="I145" s="168"/>
      <c r="J145" s="169">
        <f>ROUND(I145*H145,2)</f>
        <v>0</v>
      </c>
      <c r="K145" s="165" t="s">
        <v>143</v>
      </c>
      <c r="L145" s="37"/>
      <c r="M145" s="170" t="s">
        <v>3</v>
      </c>
      <c r="N145" s="171" t="s">
        <v>42</v>
      </c>
      <c r="O145" s="70"/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74" t="s">
        <v>144</v>
      </c>
      <c r="AT145" s="174" t="s">
        <v>139</v>
      </c>
      <c r="AU145" s="174" t="s">
        <v>81</v>
      </c>
      <c r="AY145" s="17" t="s">
        <v>135</v>
      </c>
      <c r="BE145" s="175">
        <f>IF(N145="základní",J145,0)</f>
        <v>0</v>
      </c>
      <c r="BF145" s="175">
        <f>IF(N145="snížená",J145,0)</f>
        <v>0</v>
      </c>
      <c r="BG145" s="175">
        <f>IF(N145="zákl. přenesená",J145,0)</f>
        <v>0</v>
      </c>
      <c r="BH145" s="175">
        <f>IF(N145="sníž. přenesená",J145,0)</f>
        <v>0</v>
      </c>
      <c r="BI145" s="175">
        <f>IF(N145="nulová",J145,0)</f>
        <v>0</v>
      </c>
      <c r="BJ145" s="17" t="s">
        <v>79</v>
      </c>
      <c r="BK145" s="175">
        <f>ROUND(I145*H145,2)</f>
        <v>0</v>
      </c>
      <c r="BL145" s="17" t="s">
        <v>144</v>
      </c>
      <c r="BM145" s="174" t="s">
        <v>273</v>
      </c>
    </row>
    <row r="146" s="2" customFormat="1">
      <c r="A146" s="36"/>
      <c r="B146" s="37"/>
      <c r="C146" s="36"/>
      <c r="D146" s="176" t="s">
        <v>146</v>
      </c>
      <c r="E146" s="36"/>
      <c r="F146" s="177" t="s">
        <v>274</v>
      </c>
      <c r="G146" s="36"/>
      <c r="H146" s="36"/>
      <c r="I146" s="178"/>
      <c r="J146" s="36"/>
      <c r="K146" s="36"/>
      <c r="L146" s="37"/>
      <c r="M146" s="179"/>
      <c r="N146" s="180"/>
      <c r="O146" s="70"/>
      <c r="P146" s="70"/>
      <c r="Q146" s="70"/>
      <c r="R146" s="70"/>
      <c r="S146" s="70"/>
      <c r="T146" s="71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7" t="s">
        <v>146</v>
      </c>
      <c r="AU146" s="17" t="s">
        <v>81</v>
      </c>
    </row>
    <row r="147" s="2" customFormat="1" ht="24.15" customHeight="1">
      <c r="A147" s="36"/>
      <c r="B147" s="162"/>
      <c r="C147" s="163" t="s">
        <v>275</v>
      </c>
      <c r="D147" s="163" t="s">
        <v>139</v>
      </c>
      <c r="E147" s="164" t="s">
        <v>276</v>
      </c>
      <c r="F147" s="165" t="s">
        <v>277</v>
      </c>
      <c r="G147" s="166" t="s">
        <v>142</v>
      </c>
      <c r="H147" s="167">
        <v>98.253</v>
      </c>
      <c r="I147" s="168"/>
      <c r="J147" s="169">
        <f>ROUND(I147*H147,2)</f>
        <v>0</v>
      </c>
      <c r="K147" s="165" t="s">
        <v>143</v>
      </c>
      <c r="L147" s="37"/>
      <c r="M147" s="170" t="s">
        <v>3</v>
      </c>
      <c r="N147" s="171" t="s">
        <v>42</v>
      </c>
      <c r="O147" s="70"/>
      <c r="P147" s="172">
        <f>O147*H147</f>
        <v>0</v>
      </c>
      <c r="Q147" s="172">
        <v>0</v>
      </c>
      <c r="R147" s="172">
        <f>Q147*H147</f>
        <v>0</v>
      </c>
      <c r="S147" s="172">
        <v>0</v>
      </c>
      <c r="T147" s="173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74" t="s">
        <v>144</v>
      </c>
      <c r="AT147" s="174" t="s">
        <v>139</v>
      </c>
      <c r="AU147" s="174" t="s">
        <v>81</v>
      </c>
      <c r="AY147" s="17" t="s">
        <v>135</v>
      </c>
      <c r="BE147" s="175">
        <f>IF(N147="základní",J147,0)</f>
        <v>0</v>
      </c>
      <c r="BF147" s="175">
        <f>IF(N147="snížená",J147,0)</f>
        <v>0</v>
      </c>
      <c r="BG147" s="175">
        <f>IF(N147="zákl. přenesená",J147,0)</f>
        <v>0</v>
      </c>
      <c r="BH147" s="175">
        <f>IF(N147="sníž. přenesená",J147,0)</f>
        <v>0</v>
      </c>
      <c r="BI147" s="175">
        <f>IF(N147="nulová",J147,0)</f>
        <v>0</v>
      </c>
      <c r="BJ147" s="17" t="s">
        <v>79</v>
      </c>
      <c r="BK147" s="175">
        <f>ROUND(I147*H147,2)</f>
        <v>0</v>
      </c>
      <c r="BL147" s="17" t="s">
        <v>144</v>
      </c>
      <c r="BM147" s="174" t="s">
        <v>278</v>
      </c>
    </row>
    <row r="148" s="2" customFormat="1">
      <c r="A148" s="36"/>
      <c r="B148" s="37"/>
      <c r="C148" s="36"/>
      <c r="D148" s="176" t="s">
        <v>146</v>
      </c>
      <c r="E148" s="36"/>
      <c r="F148" s="177" t="s">
        <v>279</v>
      </c>
      <c r="G148" s="36"/>
      <c r="H148" s="36"/>
      <c r="I148" s="178"/>
      <c r="J148" s="36"/>
      <c r="K148" s="36"/>
      <c r="L148" s="37"/>
      <c r="M148" s="179"/>
      <c r="N148" s="180"/>
      <c r="O148" s="70"/>
      <c r="P148" s="70"/>
      <c r="Q148" s="70"/>
      <c r="R148" s="70"/>
      <c r="S148" s="70"/>
      <c r="T148" s="71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7" t="s">
        <v>146</v>
      </c>
      <c r="AU148" s="17" t="s">
        <v>81</v>
      </c>
    </row>
    <row r="149" s="12" customFormat="1" ht="22.8" customHeight="1">
      <c r="A149" s="12"/>
      <c r="B149" s="149"/>
      <c r="C149" s="12"/>
      <c r="D149" s="150" t="s">
        <v>70</v>
      </c>
      <c r="E149" s="160" t="s">
        <v>280</v>
      </c>
      <c r="F149" s="160" t="s">
        <v>281</v>
      </c>
      <c r="G149" s="12"/>
      <c r="H149" s="12"/>
      <c r="I149" s="152"/>
      <c r="J149" s="161">
        <f>BK149</f>
        <v>0</v>
      </c>
      <c r="K149" s="12"/>
      <c r="L149" s="149"/>
      <c r="M149" s="154"/>
      <c r="N149" s="155"/>
      <c r="O149" s="155"/>
      <c r="P149" s="156">
        <f>SUM(P150:P151)</f>
        <v>0</v>
      </c>
      <c r="Q149" s="155"/>
      <c r="R149" s="156">
        <f>SUM(R150:R151)</f>
        <v>0</v>
      </c>
      <c r="S149" s="155"/>
      <c r="T149" s="157">
        <f>SUM(T150:T151)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50" t="s">
        <v>79</v>
      </c>
      <c r="AT149" s="158" t="s">
        <v>70</v>
      </c>
      <c r="AU149" s="158" t="s">
        <v>79</v>
      </c>
      <c r="AY149" s="150" t="s">
        <v>135</v>
      </c>
      <c r="BK149" s="159">
        <f>SUM(BK150:BK151)</f>
        <v>0</v>
      </c>
    </row>
    <row r="150" s="2" customFormat="1" ht="37.8" customHeight="1">
      <c r="A150" s="36"/>
      <c r="B150" s="162"/>
      <c r="C150" s="163" t="s">
        <v>282</v>
      </c>
      <c r="D150" s="163" t="s">
        <v>139</v>
      </c>
      <c r="E150" s="164" t="s">
        <v>283</v>
      </c>
      <c r="F150" s="165" t="s">
        <v>284</v>
      </c>
      <c r="G150" s="166" t="s">
        <v>142</v>
      </c>
      <c r="H150" s="167">
        <v>1.6950000000000001</v>
      </c>
      <c r="I150" s="168"/>
      <c r="J150" s="169">
        <f>ROUND(I150*H150,2)</f>
        <v>0</v>
      </c>
      <c r="K150" s="165" t="s">
        <v>143</v>
      </c>
      <c r="L150" s="37"/>
      <c r="M150" s="170" t="s">
        <v>3</v>
      </c>
      <c r="N150" s="171" t="s">
        <v>42</v>
      </c>
      <c r="O150" s="70"/>
      <c r="P150" s="172">
        <f>O150*H150</f>
        <v>0</v>
      </c>
      <c r="Q150" s="172">
        <v>0</v>
      </c>
      <c r="R150" s="172">
        <f>Q150*H150</f>
        <v>0</v>
      </c>
      <c r="S150" s="172">
        <v>0</v>
      </c>
      <c r="T150" s="173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74" t="s">
        <v>144</v>
      </c>
      <c r="AT150" s="174" t="s">
        <v>139</v>
      </c>
      <c r="AU150" s="174" t="s">
        <v>81</v>
      </c>
      <c r="AY150" s="17" t="s">
        <v>135</v>
      </c>
      <c r="BE150" s="175">
        <f>IF(N150="základní",J150,0)</f>
        <v>0</v>
      </c>
      <c r="BF150" s="175">
        <f>IF(N150="snížená",J150,0)</f>
        <v>0</v>
      </c>
      <c r="BG150" s="175">
        <f>IF(N150="zákl. přenesená",J150,0)</f>
        <v>0</v>
      </c>
      <c r="BH150" s="175">
        <f>IF(N150="sníž. přenesená",J150,0)</f>
        <v>0</v>
      </c>
      <c r="BI150" s="175">
        <f>IF(N150="nulová",J150,0)</f>
        <v>0</v>
      </c>
      <c r="BJ150" s="17" t="s">
        <v>79</v>
      </c>
      <c r="BK150" s="175">
        <f>ROUND(I150*H150,2)</f>
        <v>0</v>
      </c>
      <c r="BL150" s="17" t="s">
        <v>144</v>
      </c>
      <c r="BM150" s="174" t="s">
        <v>285</v>
      </c>
    </row>
    <row r="151" s="2" customFormat="1">
      <c r="A151" s="36"/>
      <c r="B151" s="37"/>
      <c r="C151" s="36"/>
      <c r="D151" s="176" t="s">
        <v>146</v>
      </c>
      <c r="E151" s="36"/>
      <c r="F151" s="177" t="s">
        <v>286</v>
      </c>
      <c r="G151" s="36"/>
      <c r="H151" s="36"/>
      <c r="I151" s="178"/>
      <c r="J151" s="36"/>
      <c r="K151" s="36"/>
      <c r="L151" s="37"/>
      <c r="M151" s="179"/>
      <c r="N151" s="180"/>
      <c r="O151" s="70"/>
      <c r="P151" s="70"/>
      <c r="Q151" s="70"/>
      <c r="R151" s="70"/>
      <c r="S151" s="70"/>
      <c r="T151" s="71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7" t="s">
        <v>146</v>
      </c>
      <c r="AU151" s="17" t="s">
        <v>81</v>
      </c>
    </row>
    <row r="152" s="12" customFormat="1" ht="25.92" customHeight="1">
      <c r="A152" s="12"/>
      <c r="B152" s="149"/>
      <c r="C152" s="12"/>
      <c r="D152" s="150" t="s">
        <v>70</v>
      </c>
      <c r="E152" s="151" t="s">
        <v>287</v>
      </c>
      <c r="F152" s="151" t="s">
        <v>288</v>
      </c>
      <c r="G152" s="12"/>
      <c r="H152" s="12"/>
      <c r="I152" s="152"/>
      <c r="J152" s="153">
        <f>BK152</f>
        <v>0</v>
      </c>
      <c r="K152" s="12"/>
      <c r="L152" s="149"/>
      <c r="M152" s="154"/>
      <c r="N152" s="155"/>
      <c r="O152" s="155"/>
      <c r="P152" s="156">
        <f>P153+P156+P161+P164+P167+P170</f>
        <v>0</v>
      </c>
      <c r="Q152" s="155"/>
      <c r="R152" s="156">
        <f>R153+R156+R161+R164+R167+R170</f>
        <v>0.68285799999999996</v>
      </c>
      <c r="S152" s="155"/>
      <c r="T152" s="157">
        <f>T153+T156+T161+T164+T167+T170</f>
        <v>29.779177850000004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50" t="s">
        <v>81</v>
      </c>
      <c r="AT152" s="158" t="s">
        <v>70</v>
      </c>
      <c r="AU152" s="158" t="s">
        <v>71</v>
      </c>
      <c r="AY152" s="150" t="s">
        <v>135</v>
      </c>
      <c r="BK152" s="159">
        <f>BK153+BK156+BK161+BK164+BK167+BK170</f>
        <v>0</v>
      </c>
    </row>
    <row r="153" s="12" customFormat="1" ht="22.8" customHeight="1">
      <c r="A153" s="12"/>
      <c r="B153" s="149"/>
      <c r="C153" s="12"/>
      <c r="D153" s="150" t="s">
        <v>70</v>
      </c>
      <c r="E153" s="160" t="s">
        <v>289</v>
      </c>
      <c r="F153" s="160" t="s">
        <v>290</v>
      </c>
      <c r="G153" s="12"/>
      <c r="H153" s="12"/>
      <c r="I153" s="152"/>
      <c r="J153" s="161">
        <f>BK153</f>
        <v>0</v>
      </c>
      <c r="K153" s="12"/>
      <c r="L153" s="149"/>
      <c r="M153" s="154"/>
      <c r="N153" s="155"/>
      <c r="O153" s="155"/>
      <c r="P153" s="156">
        <f>SUM(P154:P155)</f>
        <v>0</v>
      </c>
      <c r="Q153" s="155"/>
      <c r="R153" s="156">
        <f>SUM(R154:R155)</f>
        <v>0</v>
      </c>
      <c r="S153" s="155"/>
      <c r="T153" s="157">
        <f>SUM(T154:T155)</f>
        <v>0.014528999999999999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0" t="s">
        <v>81</v>
      </c>
      <c r="AT153" s="158" t="s">
        <v>70</v>
      </c>
      <c r="AU153" s="158" t="s">
        <v>79</v>
      </c>
      <c r="AY153" s="150" t="s">
        <v>135</v>
      </c>
      <c r="BK153" s="159">
        <f>SUM(BK154:BK155)</f>
        <v>0</v>
      </c>
    </row>
    <row r="154" s="2" customFormat="1" ht="16.5" customHeight="1">
      <c r="A154" s="36"/>
      <c r="B154" s="162"/>
      <c r="C154" s="163" t="s">
        <v>291</v>
      </c>
      <c r="D154" s="163" t="s">
        <v>139</v>
      </c>
      <c r="E154" s="164" t="s">
        <v>292</v>
      </c>
      <c r="F154" s="165" t="s">
        <v>293</v>
      </c>
      <c r="G154" s="166" t="s">
        <v>294</v>
      </c>
      <c r="H154" s="167">
        <v>8.6999999999999993</v>
      </c>
      <c r="I154" s="168"/>
      <c r="J154" s="169">
        <f>ROUND(I154*H154,2)</f>
        <v>0</v>
      </c>
      <c r="K154" s="165" t="s">
        <v>143</v>
      </c>
      <c r="L154" s="37"/>
      <c r="M154" s="170" t="s">
        <v>3</v>
      </c>
      <c r="N154" s="171" t="s">
        <v>42</v>
      </c>
      <c r="O154" s="70"/>
      <c r="P154" s="172">
        <f>O154*H154</f>
        <v>0</v>
      </c>
      <c r="Q154" s="172">
        <v>0</v>
      </c>
      <c r="R154" s="172">
        <f>Q154*H154</f>
        <v>0</v>
      </c>
      <c r="S154" s="172">
        <v>0.00167</v>
      </c>
      <c r="T154" s="173">
        <f>S154*H154</f>
        <v>0.014528999999999999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74" t="s">
        <v>295</v>
      </c>
      <c r="AT154" s="174" t="s">
        <v>139</v>
      </c>
      <c r="AU154" s="174" t="s">
        <v>81</v>
      </c>
      <c r="AY154" s="17" t="s">
        <v>135</v>
      </c>
      <c r="BE154" s="175">
        <f>IF(N154="základní",J154,0)</f>
        <v>0</v>
      </c>
      <c r="BF154" s="175">
        <f>IF(N154="snížená",J154,0)</f>
        <v>0</v>
      </c>
      <c r="BG154" s="175">
        <f>IF(N154="zákl. přenesená",J154,0)</f>
        <v>0</v>
      </c>
      <c r="BH154" s="175">
        <f>IF(N154="sníž. přenesená",J154,0)</f>
        <v>0</v>
      </c>
      <c r="BI154" s="175">
        <f>IF(N154="nulová",J154,0)</f>
        <v>0</v>
      </c>
      <c r="BJ154" s="17" t="s">
        <v>79</v>
      </c>
      <c r="BK154" s="175">
        <f>ROUND(I154*H154,2)</f>
        <v>0</v>
      </c>
      <c r="BL154" s="17" t="s">
        <v>295</v>
      </c>
      <c r="BM154" s="174" t="s">
        <v>296</v>
      </c>
    </row>
    <row r="155" s="2" customFormat="1">
      <c r="A155" s="36"/>
      <c r="B155" s="37"/>
      <c r="C155" s="36"/>
      <c r="D155" s="176" t="s">
        <v>146</v>
      </c>
      <c r="E155" s="36"/>
      <c r="F155" s="177" t="s">
        <v>297</v>
      </c>
      <c r="G155" s="36"/>
      <c r="H155" s="36"/>
      <c r="I155" s="178"/>
      <c r="J155" s="36"/>
      <c r="K155" s="36"/>
      <c r="L155" s="37"/>
      <c r="M155" s="179"/>
      <c r="N155" s="180"/>
      <c r="O155" s="70"/>
      <c r="P155" s="70"/>
      <c r="Q155" s="70"/>
      <c r="R155" s="70"/>
      <c r="S155" s="70"/>
      <c r="T155" s="71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7" t="s">
        <v>146</v>
      </c>
      <c r="AU155" s="17" t="s">
        <v>81</v>
      </c>
    </row>
    <row r="156" s="12" customFormat="1" ht="22.8" customHeight="1">
      <c r="A156" s="12"/>
      <c r="B156" s="149"/>
      <c r="C156" s="12"/>
      <c r="D156" s="150" t="s">
        <v>70</v>
      </c>
      <c r="E156" s="160" t="s">
        <v>298</v>
      </c>
      <c r="F156" s="160" t="s">
        <v>299</v>
      </c>
      <c r="G156" s="12"/>
      <c r="H156" s="12"/>
      <c r="I156" s="152"/>
      <c r="J156" s="161">
        <f>BK156</f>
        <v>0</v>
      </c>
      <c r="K156" s="12"/>
      <c r="L156" s="149"/>
      <c r="M156" s="154"/>
      <c r="N156" s="155"/>
      <c r="O156" s="155"/>
      <c r="P156" s="156">
        <f>SUM(P157:P160)</f>
        <v>0</v>
      </c>
      <c r="Q156" s="155"/>
      <c r="R156" s="156">
        <f>SUM(R157:R160)</f>
        <v>0</v>
      </c>
      <c r="S156" s="155"/>
      <c r="T156" s="157">
        <f>SUM(T157:T160)</f>
        <v>1.4430000000000001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50" t="s">
        <v>81</v>
      </c>
      <c r="AT156" s="158" t="s">
        <v>70</v>
      </c>
      <c r="AU156" s="158" t="s">
        <v>79</v>
      </c>
      <c r="AY156" s="150" t="s">
        <v>135</v>
      </c>
      <c r="BK156" s="159">
        <f>SUM(BK157:BK160)</f>
        <v>0</v>
      </c>
    </row>
    <row r="157" s="2" customFormat="1" ht="16.5" customHeight="1">
      <c r="A157" s="36"/>
      <c r="B157" s="162"/>
      <c r="C157" s="163" t="s">
        <v>295</v>
      </c>
      <c r="D157" s="163" t="s">
        <v>139</v>
      </c>
      <c r="E157" s="164" t="s">
        <v>300</v>
      </c>
      <c r="F157" s="165" t="s">
        <v>301</v>
      </c>
      <c r="G157" s="166" t="s">
        <v>294</v>
      </c>
      <c r="H157" s="167">
        <v>48.600000000000001</v>
      </c>
      <c r="I157" s="168"/>
      <c r="J157" s="169">
        <f>ROUND(I157*H157,2)</f>
        <v>0</v>
      </c>
      <c r="K157" s="165" t="s">
        <v>143</v>
      </c>
      <c r="L157" s="37"/>
      <c r="M157" s="170" t="s">
        <v>3</v>
      </c>
      <c r="N157" s="171" t="s">
        <v>42</v>
      </c>
      <c r="O157" s="70"/>
      <c r="P157" s="172">
        <f>O157*H157</f>
        <v>0</v>
      </c>
      <c r="Q157" s="172">
        <v>0</v>
      </c>
      <c r="R157" s="172">
        <f>Q157*H157</f>
        <v>0</v>
      </c>
      <c r="S157" s="172">
        <v>0.0050000000000000001</v>
      </c>
      <c r="T157" s="173">
        <f>S157*H157</f>
        <v>0.24300000000000002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74" t="s">
        <v>295</v>
      </c>
      <c r="AT157" s="174" t="s">
        <v>139</v>
      </c>
      <c r="AU157" s="174" t="s">
        <v>81</v>
      </c>
      <c r="AY157" s="17" t="s">
        <v>135</v>
      </c>
      <c r="BE157" s="175">
        <f>IF(N157="základní",J157,0)</f>
        <v>0</v>
      </c>
      <c r="BF157" s="175">
        <f>IF(N157="snížená",J157,0)</f>
        <v>0</v>
      </c>
      <c r="BG157" s="175">
        <f>IF(N157="zákl. přenesená",J157,0)</f>
        <v>0</v>
      </c>
      <c r="BH157" s="175">
        <f>IF(N157="sníž. přenesená",J157,0)</f>
        <v>0</v>
      </c>
      <c r="BI157" s="175">
        <f>IF(N157="nulová",J157,0)</f>
        <v>0</v>
      </c>
      <c r="BJ157" s="17" t="s">
        <v>79</v>
      </c>
      <c r="BK157" s="175">
        <f>ROUND(I157*H157,2)</f>
        <v>0</v>
      </c>
      <c r="BL157" s="17" t="s">
        <v>295</v>
      </c>
      <c r="BM157" s="174" t="s">
        <v>302</v>
      </c>
    </row>
    <row r="158" s="2" customFormat="1">
      <c r="A158" s="36"/>
      <c r="B158" s="37"/>
      <c r="C158" s="36"/>
      <c r="D158" s="176" t="s">
        <v>146</v>
      </c>
      <c r="E158" s="36"/>
      <c r="F158" s="177" t="s">
        <v>303</v>
      </c>
      <c r="G158" s="36"/>
      <c r="H158" s="36"/>
      <c r="I158" s="178"/>
      <c r="J158" s="36"/>
      <c r="K158" s="36"/>
      <c r="L158" s="37"/>
      <c r="M158" s="179"/>
      <c r="N158" s="180"/>
      <c r="O158" s="70"/>
      <c r="P158" s="70"/>
      <c r="Q158" s="70"/>
      <c r="R158" s="70"/>
      <c r="S158" s="70"/>
      <c r="T158" s="71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7" t="s">
        <v>146</v>
      </c>
      <c r="AU158" s="17" t="s">
        <v>81</v>
      </c>
    </row>
    <row r="159" s="2" customFormat="1" ht="16.5" customHeight="1">
      <c r="A159" s="36"/>
      <c r="B159" s="162"/>
      <c r="C159" s="163" t="s">
        <v>304</v>
      </c>
      <c r="D159" s="163" t="s">
        <v>139</v>
      </c>
      <c r="E159" s="164" t="s">
        <v>305</v>
      </c>
      <c r="F159" s="165" t="s">
        <v>306</v>
      </c>
      <c r="G159" s="166" t="s">
        <v>186</v>
      </c>
      <c r="H159" s="167">
        <v>50</v>
      </c>
      <c r="I159" s="168"/>
      <c r="J159" s="169">
        <f>ROUND(I159*H159,2)</f>
        <v>0</v>
      </c>
      <c r="K159" s="165" t="s">
        <v>143</v>
      </c>
      <c r="L159" s="37"/>
      <c r="M159" s="170" t="s">
        <v>3</v>
      </c>
      <c r="N159" s="171" t="s">
        <v>42</v>
      </c>
      <c r="O159" s="70"/>
      <c r="P159" s="172">
        <f>O159*H159</f>
        <v>0</v>
      </c>
      <c r="Q159" s="172">
        <v>0</v>
      </c>
      <c r="R159" s="172">
        <f>Q159*H159</f>
        <v>0</v>
      </c>
      <c r="S159" s="172">
        <v>0.024</v>
      </c>
      <c r="T159" s="173">
        <f>S159*H159</f>
        <v>1.2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74" t="s">
        <v>295</v>
      </c>
      <c r="AT159" s="174" t="s">
        <v>139</v>
      </c>
      <c r="AU159" s="174" t="s">
        <v>81</v>
      </c>
      <c r="AY159" s="17" t="s">
        <v>135</v>
      </c>
      <c r="BE159" s="175">
        <f>IF(N159="základní",J159,0)</f>
        <v>0</v>
      </c>
      <c r="BF159" s="175">
        <f>IF(N159="snížená",J159,0)</f>
        <v>0</v>
      </c>
      <c r="BG159" s="175">
        <f>IF(N159="zákl. přenesená",J159,0)</f>
        <v>0</v>
      </c>
      <c r="BH159" s="175">
        <f>IF(N159="sníž. přenesená",J159,0)</f>
        <v>0</v>
      </c>
      <c r="BI159" s="175">
        <f>IF(N159="nulová",J159,0)</f>
        <v>0</v>
      </c>
      <c r="BJ159" s="17" t="s">
        <v>79</v>
      </c>
      <c r="BK159" s="175">
        <f>ROUND(I159*H159,2)</f>
        <v>0</v>
      </c>
      <c r="BL159" s="17" t="s">
        <v>295</v>
      </c>
      <c r="BM159" s="174" t="s">
        <v>307</v>
      </c>
    </row>
    <row r="160" s="2" customFormat="1">
      <c r="A160" s="36"/>
      <c r="B160" s="37"/>
      <c r="C160" s="36"/>
      <c r="D160" s="176" t="s">
        <v>146</v>
      </c>
      <c r="E160" s="36"/>
      <c r="F160" s="177" t="s">
        <v>308</v>
      </c>
      <c r="G160" s="36"/>
      <c r="H160" s="36"/>
      <c r="I160" s="178"/>
      <c r="J160" s="36"/>
      <c r="K160" s="36"/>
      <c r="L160" s="37"/>
      <c r="M160" s="179"/>
      <c r="N160" s="180"/>
      <c r="O160" s="70"/>
      <c r="P160" s="70"/>
      <c r="Q160" s="70"/>
      <c r="R160" s="70"/>
      <c r="S160" s="70"/>
      <c r="T160" s="71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7" t="s">
        <v>146</v>
      </c>
      <c r="AU160" s="17" t="s">
        <v>81</v>
      </c>
    </row>
    <row r="161" s="12" customFormat="1" ht="22.8" customHeight="1">
      <c r="A161" s="12"/>
      <c r="B161" s="149"/>
      <c r="C161" s="12"/>
      <c r="D161" s="150" t="s">
        <v>70</v>
      </c>
      <c r="E161" s="160" t="s">
        <v>309</v>
      </c>
      <c r="F161" s="160" t="s">
        <v>310</v>
      </c>
      <c r="G161" s="12"/>
      <c r="H161" s="12"/>
      <c r="I161" s="152"/>
      <c r="J161" s="161">
        <f>BK161</f>
        <v>0</v>
      </c>
      <c r="K161" s="12"/>
      <c r="L161" s="149"/>
      <c r="M161" s="154"/>
      <c r="N161" s="155"/>
      <c r="O161" s="155"/>
      <c r="P161" s="156">
        <f>SUM(P162:P163)</f>
        <v>0</v>
      </c>
      <c r="Q161" s="155"/>
      <c r="R161" s="156">
        <f>SUM(R162:R163)</f>
        <v>0</v>
      </c>
      <c r="S161" s="155"/>
      <c r="T161" s="157">
        <f>SUM(T162:T163)</f>
        <v>5.7895468699999997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50" t="s">
        <v>81</v>
      </c>
      <c r="AT161" s="158" t="s">
        <v>70</v>
      </c>
      <c r="AU161" s="158" t="s">
        <v>79</v>
      </c>
      <c r="AY161" s="150" t="s">
        <v>135</v>
      </c>
      <c r="BK161" s="159">
        <f>SUM(BK162:BK163)</f>
        <v>0</v>
      </c>
    </row>
    <row r="162" s="2" customFormat="1" ht="16.5" customHeight="1">
      <c r="A162" s="36"/>
      <c r="B162" s="162"/>
      <c r="C162" s="163" t="s">
        <v>136</v>
      </c>
      <c r="D162" s="163" t="s">
        <v>139</v>
      </c>
      <c r="E162" s="164" t="s">
        <v>311</v>
      </c>
      <c r="F162" s="165" t="s">
        <v>312</v>
      </c>
      <c r="G162" s="166" t="s">
        <v>176</v>
      </c>
      <c r="H162" s="167">
        <v>69.611000000000004</v>
      </c>
      <c r="I162" s="168"/>
      <c r="J162" s="169">
        <f>ROUND(I162*H162,2)</f>
        <v>0</v>
      </c>
      <c r="K162" s="165" t="s">
        <v>143</v>
      </c>
      <c r="L162" s="37"/>
      <c r="M162" s="170" t="s">
        <v>3</v>
      </c>
      <c r="N162" s="171" t="s">
        <v>42</v>
      </c>
      <c r="O162" s="70"/>
      <c r="P162" s="172">
        <f>O162*H162</f>
        <v>0</v>
      </c>
      <c r="Q162" s="172">
        <v>0</v>
      </c>
      <c r="R162" s="172">
        <f>Q162*H162</f>
        <v>0</v>
      </c>
      <c r="S162" s="172">
        <v>0.083169999999999994</v>
      </c>
      <c r="T162" s="173">
        <f>S162*H162</f>
        <v>5.7895468699999997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74" t="s">
        <v>295</v>
      </c>
      <c r="AT162" s="174" t="s">
        <v>139</v>
      </c>
      <c r="AU162" s="174" t="s">
        <v>81</v>
      </c>
      <c r="AY162" s="17" t="s">
        <v>135</v>
      </c>
      <c r="BE162" s="175">
        <f>IF(N162="základní",J162,0)</f>
        <v>0</v>
      </c>
      <c r="BF162" s="175">
        <f>IF(N162="snížená",J162,0)</f>
        <v>0</v>
      </c>
      <c r="BG162" s="175">
        <f>IF(N162="zákl. přenesená",J162,0)</f>
        <v>0</v>
      </c>
      <c r="BH162" s="175">
        <f>IF(N162="sníž. přenesená",J162,0)</f>
        <v>0</v>
      </c>
      <c r="BI162" s="175">
        <f>IF(N162="nulová",J162,0)</f>
        <v>0</v>
      </c>
      <c r="BJ162" s="17" t="s">
        <v>79</v>
      </c>
      <c r="BK162" s="175">
        <f>ROUND(I162*H162,2)</f>
        <v>0</v>
      </c>
      <c r="BL162" s="17" t="s">
        <v>295</v>
      </c>
      <c r="BM162" s="174" t="s">
        <v>313</v>
      </c>
    </row>
    <row r="163" s="2" customFormat="1">
      <c r="A163" s="36"/>
      <c r="B163" s="37"/>
      <c r="C163" s="36"/>
      <c r="D163" s="176" t="s">
        <v>146</v>
      </c>
      <c r="E163" s="36"/>
      <c r="F163" s="177" t="s">
        <v>314</v>
      </c>
      <c r="G163" s="36"/>
      <c r="H163" s="36"/>
      <c r="I163" s="178"/>
      <c r="J163" s="36"/>
      <c r="K163" s="36"/>
      <c r="L163" s="37"/>
      <c r="M163" s="179"/>
      <c r="N163" s="180"/>
      <c r="O163" s="70"/>
      <c r="P163" s="70"/>
      <c r="Q163" s="70"/>
      <c r="R163" s="70"/>
      <c r="S163" s="70"/>
      <c r="T163" s="71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7" t="s">
        <v>146</v>
      </c>
      <c r="AU163" s="17" t="s">
        <v>81</v>
      </c>
    </row>
    <row r="164" s="12" customFormat="1" ht="22.8" customHeight="1">
      <c r="A164" s="12"/>
      <c r="B164" s="149"/>
      <c r="C164" s="12"/>
      <c r="D164" s="150" t="s">
        <v>70</v>
      </c>
      <c r="E164" s="160" t="s">
        <v>315</v>
      </c>
      <c r="F164" s="160" t="s">
        <v>316</v>
      </c>
      <c r="G164" s="12"/>
      <c r="H164" s="12"/>
      <c r="I164" s="152"/>
      <c r="J164" s="161">
        <f>BK164</f>
        <v>0</v>
      </c>
      <c r="K164" s="12"/>
      <c r="L164" s="149"/>
      <c r="M164" s="154"/>
      <c r="N164" s="155"/>
      <c r="O164" s="155"/>
      <c r="P164" s="156">
        <f>SUM(P165:P166)</f>
        <v>0</v>
      </c>
      <c r="Q164" s="155"/>
      <c r="R164" s="156">
        <f>SUM(R165:R166)</f>
        <v>0</v>
      </c>
      <c r="S164" s="155"/>
      <c r="T164" s="157">
        <f>SUM(T165:T166)</f>
        <v>0.97866300000000006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50" t="s">
        <v>81</v>
      </c>
      <c r="AT164" s="158" t="s">
        <v>70</v>
      </c>
      <c r="AU164" s="158" t="s">
        <v>79</v>
      </c>
      <c r="AY164" s="150" t="s">
        <v>135</v>
      </c>
      <c r="BK164" s="159">
        <f>SUM(BK165:BK166)</f>
        <v>0</v>
      </c>
    </row>
    <row r="165" s="2" customFormat="1" ht="16.5" customHeight="1">
      <c r="A165" s="36"/>
      <c r="B165" s="162"/>
      <c r="C165" s="163" t="s">
        <v>144</v>
      </c>
      <c r="D165" s="163" t="s">
        <v>139</v>
      </c>
      <c r="E165" s="164" t="s">
        <v>317</v>
      </c>
      <c r="F165" s="165" t="s">
        <v>318</v>
      </c>
      <c r="G165" s="166" t="s">
        <v>176</v>
      </c>
      <c r="H165" s="167">
        <v>326.221</v>
      </c>
      <c r="I165" s="168"/>
      <c r="J165" s="169">
        <f>ROUND(I165*H165,2)</f>
        <v>0</v>
      </c>
      <c r="K165" s="165" t="s">
        <v>143</v>
      </c>
      <c r="L165" s="37"/>
      <c r="M165" s="170" t="s">
        <v>3</v>
      </c>
      <c r="N165" s="171" t="s">
        <v>42</v>
      </c>
      <c r="O165" s="70"/>
      <c r="P165" s="172">
        <f>O165*H165</f>
        <v>0</v>
      </c>
      <c r="Q165" s="172">
        <v>0</v>
      </c>
      <c r="R165" s="172">
        <f>Q165*H165</f>
        <v>0</v>
      </c>
      <c r="S165" s="172">
        <v>0.0030000000000000001</v>
      </c>
      <c r="T165" s="173">
        <f>S165*H165</f>
        <v>0.97866300000000006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74" t="s">
        <v>295</v>
      </c>
      <c r="AT165" s="174" t="s">
        <v>139</v>
      </c>
      <c r="AU165" s="174" t="s">
        <v>81</v>
      </c>
      <c r="AY165" s="17" t="s">
        <v>135</v>
      </c>
      <c r="BE165" s="175">
        <f>IF(N165="základní",J165,0)</f>
        <v>0</v>
      </c>
      <c r="BF165" s="175">
        <f>IF(N165="snížená",J165,0)</f>
        <v>0</v>
      </c>
      <c r="BG165" s="175">
        <f>IF(N165="zákl. přenesená",J165,0)</f>
        <v>0</v>
      </c>
      <c r="BH165" s="175">
        <f>IF(N165="sníž. přenesená",J165,0)</f>
        <v>0</v>
      </c>
      <c r="BI165" s="175">
        <f>IF(N165="nulová",J165,0)</f>
        <v>0</v>
      </c>
      <c r="BJ165" s="17" t="s">
        <v>79</v>
      </c>
      <c r="BK165" s="175">
        <f>ROUND(I165*H165,2)</f>
        <v>0</v>
      </c>
      <c r="BL165" s="17" t="s">
        <v>295</v>
      </c>
      <c r="BM165" s="174" t="s">
        <v>319</v>
      </c>
    </row>
    <row r="166" s="2" customFormat="1">
      <c r="A166" s="36"/>
      <c r="B166" s="37"/>
      <c r="C166" s="36"/>
      <c r="D166" s="176" t="s">
        <v>146</v>
      </c>
      <c r="E166" s="36"/>
      <c r="F166" s="177" t="s">
        <v>320</v>
      </c>
      <c r="G166" s="36"/>
      <c r="H166" s="36"/>
      <c r="I166" s="178"/>
      <c r="J166" s="36"/>
      <c r="K166" s="36"/>
      <c r="L166" s="37"/>
      <c r="M166" s="179"/>
      <c r="N166" s="180"/>
      <c r="O166" s="70"/>
      <c r="P166" s="70"/>
      <c r="Q166" s="70"/>
      <c r="R166" s="70"/>
      <c r="S166" s="70"/>
      <c r="T166" s="71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7" t="s">
        <v>146</v>
      </c>
      <c r="AU166" s="17" t="s">
        <v>81</v>
      </c>
    </row>
    <row r="167" s="12" customFormat="1" ht="22.8" customHeight="1">
      <c r="A167" s="12"/>
      <c r="B167" s="149"/>
      <c r="C167" s="12"/>
      <c r="D167" s="150" t="s">
        <v>70</v>
      </c>
      <c r="E167" s="160" t="s">
        <v>321</v>
      </c>
      <c r="F167" s="160" t="s">
        <v>322</v>
      </c>
      <c r="G167" s="12"/>
      <c r="H167" s="12"/>
      <c r="I167" s="152"/>
      <c r="J167" s="161">
        <f>BK167</f>
        <v>0</v>
      </c>
      <c r="K167" s="12"/>
      <c r="L167" s="149"/>
      <c r="M167" s="154"/>
      <c r="N167" s="155"/>
      <c r="O167" s="155"/>
      <c r="P167" s="156">
        <f>SUM(P168:P169)</f>
        <v>0</v>
      </c>
      <c r="Q167" s="155"/>
      <c r="R167" s="156">
        <f>SUM(R168:R169)</f>
        <v>0</v>
      </c>
      <c r="S167" s="155"/>
      <c r="T167" s="157">
        <f>SUM(T168:T169)</f>
        <v>21.341753000000004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50" t="s">
        <v>81</v>
      </c>
      <c r="AT167" s="158" t="s">
        <v>70</v>
      </c>
      <c r="AU167" s="158" t="s">
        <v>79</v>
      </c>
      <c r="AY167" s="150" t="s">
        <v>135</v>
      </c>
      <c r="BK167" s="159">
        <f>SUM(BK168:BK169)</f>
        <v>0</v>
      </c>
    </row>
    <row r="168" s="2" customFormat="1" ht="16.5" customHeight="1">
      <c r="A168" s="36"/>
      <c r="B168" s="162"/>
      <c r="C168" s="163" t="s">
        <v>323</v>
      </c>
      <c r="D168" s="163" t="s">
        <v>139</v>
      </c>
      <c r="E168" s="164" t="s">
        <v>324</v>
      </c>
      <c r="F168" s="165" t="s">
        <v>325</v>
      </c>
      <c r="G168" s="166" t="s">
        <v>176</v>
      </c>
      <c r="H168" s="167">
        <v>261.86200000000002</v>
      </c>
      <c r="I168" s="168"/>
      <c r="J168" s="169">
        <f>ROUND(I168*H168,2)</f>
        <v>0</v>
      </c>
      <c r="K168" s="165" t="s">
        <v>143</v>
      </c>
      <c r="L168" s="37"/>
      <c r="M168" s="170" t="s">
        <v>3</v>
      </c>
      <c r="N168" s="171" t="s">
        <v>42</v>
      </c>
      <c r="O168" s="70"/>
      <c r="P168" s="172">
        <f>O168*H168</f>
        <v>0</v>
      </c>
      <c r="Q168" s="172">
        <v>0</v>
      </c>
      <c r="R168" s="172">
        <f>Q168*H168</f>
        <v>0</v>
      </c>
      <c r="S168" s="172">
        <v>0.081500000000000003</v>
      </c>
      <c r="T168" s="173">
        <f>S168*H168</f>
        <v>21.341753000000004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74" t="s">
        <v>295</v>
      </c>
      <c r="AT168" s="174" t="s">
        <v>139</v>
      </c>
      <c r="AU168" s="174" t="s">
        <v>81</v>
      </c>
      <c r="AY168" s="17" t="s">
        <v>135</v>
      </c>
      <c r="BE168" s="175">
        <f>IF(N168="základní",J168,0)</f>
        <v>0</v>
      </c>
      <c r="BF168" s="175">
        <f>IF(N168="snížená",J168,0)</f>
        <v>0</v>
      </c>
      <c r="BG168" s="175">
        <f>IF(N168="zákl. přenesená",J168,0)</f>
        <v>0</v>
      </c>
      <c r="BH168" s="175">
        <f>IF(N168="sníž. přenesená",J168,0)</f>
        <v>0</v>
      </c>
      <c r="BI168" s="175">
        <f>IF(N168="nulová",J168,0)</f>
        <v>0</v>
      </c>
      <c r="BJ168" s="17" t="s">
        <v>79</v>
      </c>
      <c r="BK168" s="175">
        <f>ROUND(I168*H168,2)</f>
        <v>0</v>
      </c>
      <c r="BL168" s="17" t="s">
        <v>295</v>
      </c>
      <c r="BM168" s="174" t="s">
        <v>326</v>
      </c>
    </row>
    <row r="169" s="2" customFormat="1">
      <c r="A169" s="36"/>
      <c r="B169" s="37"/>
      <c r="C169" s="36"/>
      <c r="D169" s="176" t="s">
        <v>146</v>
      </c>
      <c r="E169" s="36"/>
      <c r="F169" s="177" t="s">
        <v>327</v>
      </c>
      <c r="G169" s="36"/>
      <c r="H169" s="36"/>
      <c r="I169" s="178"/>
      <c r="J169" s="36"/>
      <c r="K169" s="36"/>
      <c r="L169" s="37"/>
      <c r="M169" s="179"/>
      <c r="N169" s="180"/>
      <c r="O169" s="70"/>
      <c r="P169" s="70"/>
      <c r="Q169" s="70"/>
      <c r="R169" s="70"/>
      <c r="S169" s="70"/>
      <c r="T169" s="71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7" t="s">
        <v>146</v>
      </c>
      <c r="AU169" s="17" t="s">
        <v>81</v>
      </c>
    </row>
    <row r="170" s="12" customFormat="1" ht="22.8" customHeight="1">
      <c r="A170" s="12"/>
      <c r="B170" s="149"/>
      <c r="C170" s="12"/>
      <c r="D170" s="150" t="s">
        <v>70</v>
      </c>
      <c r="E170" s="160" t="s">
        <v>328</v>
      </c>
      <c r="F170" s="160" t="s">
        <v>329</v>
      </c>
      <c r="G170" s="12"/>
      <c r="H170" s="12"/>
      <c r="I170" s="152"/>
      <c r="J170" s="161">
        <f>BK170</f>
        <v>0</v>
      </c>
      <c r="K170" s="12"/>
      <c r="L170" s="149"/>
      <c r="M170" s="154"/>
      <c r="N170" s="155"/>
      <c r="O170" s="155"/>
      <c r="P170" s="156">
        <f>SUM(P171:P172)</f>
        <v>0</v>
      </c>
      <c r="Q170" s="155"/>
      <c r="R170" s="156">
        <f>SUM(R171:R172)</f>
        <v>0.68285799999999996</v>
      </c>
      <c r="S170" s="155"/>
      <c r="T170" s="157">
        <f>SUM(T171:T172)</f>
        <v>0.21168598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50" t="s">
        <v>81</v>
      </c>
      <c r="AT170" s="158" t="s">
        <v>70</v>
      </c>
      <c r="AU170" s="158" t="s">
        <v>79</v>
      </c>
      <c r="AY170" s="150" t="s">
        <v>135</v>
      </c>
      <c r="BK170" s="159">
        <f>SUM(BK171:BK172)</f>
        <v>0</v>
      </c>
    </row>
    <row r="171" s="2" customFormat="1" ht="16.5" customHeight="1">
      <c r="A171" s="36"/>
      <c r="B171" s="162"/>
      <c r="C171" s="163" t="s">
        <v>330</v>
      </c>
      <c r="D171" s="163" t="s">
        <v>139</v>
      </c>
      <c r="E171" s="164" t="s">
        <v>331</v>
      </c>
      <c r="F171" s="165" t="s">
        <v>332</v>
      </c>
      <c r="G171" s="166" t="s">
        <v>176</v>
      </c>
      <c r="H171" s="167">
        <v>682.85799999999995</v>
      </c>
      <c r="I171" s="168"/>
      <c r="J171" s="169">
        <f>ROUND(I171*H171,2)</f>
        <v>0</v>
      </c>
      <c r="K171" s="165" t="s">
        <v>143</v>
      </c>
      <c r="L171" s="37"/>
      <c r="M171" s="170" t="s">
        <v>3</v>
      </c>
      <c r="N171" s="171" t="s">
        <v>42</v>
      </c>
      <c r="O171" s="70"/>
      <c r="P171" s="172">
        <f>O171*H171</f>
        <v>0</v>
      </c>
      <c r="Q171" s="172">
        <v>0.001</v>
      </c>
      <c r="R171" s="172">
        <f>Q171*H171</f>
        <v>0.68285799999999996</v>
      </c>
      <c r="S171" s="172">
        <v>0.00031</v>
      </c>
      <c r="T171" s="173">
        <f>S171*H171</f>
        <v>0.21168598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74" t="s">
        <v>295</v>
      </c>
      <c r="AT171" s="174" t="s">
        <v>139</v>
      </c>
      <c r="AU171" s="174" t="s">
        <v>81</v>
      </c>
      <c r="AY171" s="17" t="s">
        <v>135</v>
      </c>
      <c r="BE171" s="175">
        <f>IF(N171="základní",J171,0)</f>
        <v>0</v>
      </c>
      <c r="BF171" s="175">
        <f>IF(N171="snížená",J171,0)</f>
        <v>0</v>
      </c>
      <c r="BG171" s="175">
        <f>IF(N171="zákl. přenesená",J171,0)</f>
        <v>0</v>
      </c>
      <c r="BH171" s="175">
        <f>IF(N171="sníž. přenesená",J171,0)</f>
        <v>0</v>
      </c>
      <c r="BI171" s="175">
        <f>IF(N171="nulová",J171,0)</f>
        <v>0</v>
      </c>
      <c r="BJ171" s="17" t="s">
        <v>79</v>
      </c>
      <c r="BK171" s="175">
        <f>ROUND(I171*H171,2)</f>
        <v>0</v>
      </c>
      <c r="BL171" s="17" t="s">
        <v>295</v>
      </c>
      <c r="BM171" s="174" t="s">
        <v>333</v>
      </c>
    </row>
    <row r="172" s="2" customFormat="1">
      <c r="A172" s="36"/>
      <c r="B172" s="37"/>
      <c r="C172" s="36"/>
      <c r="D172" s="176" t="s">
        <v>146</v>
      </c>
      <c r="E172" s="36"/>
      <c r="F172" s="177" t="s">
        <v>334</v>
      </c>
      <c r="G172" s="36"/>
      <c r="H172" s="36"/>
      <c r="I172" s="178"/>
      <c r="J172" s="36"/>
      <c r="K172" s="36"/>
      <c r="L172" s="37"/>
      <c r="M172" s="191"/>
      <c r="N172" s="192"/>
      <c r="O172" s="193"/>
      <c r="P172" s="193"/>
      <c r="Q172" s="193"/>
      <c r="R172" s="193"/>
      <c r="S172" s="193"/>
      <c r="T172" s="194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7" t="s">
        <v>146</v>
      </c>
      <c r="AU172" s="17" t="s">
        <v>81</v>
      </c>
    </row>
    <row r="173" s="2" customFormat="1" ht="6.96" customHeight="1">
      <c r="A173" s="36"/>
      <c r="B173" s="53"/>
      <c r="C173" s="54"/>
      <c r="D173" s="54"/>
      <c r="E173" s="54"/>
      <c r="F173" s="54"/>
      <c r="G173" s="54"/>
      <c r="H173" s="54"/>
      <c r="I173" s="54"/>
      <c r="J173" s="54"/>
      <c r="K173" s="54"/>
      <c r="L173" s="37"/>
      <c r="M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</row>
  </sheetData>
  <autoFilter ref="C91:K172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6" r:id="rId1" display="https://podminky.urs.cz/item/CS_URS_2024_01/317941121"/>
    <hyperlink ref="F99" r:id="rId2" display="https://podminky.urs.cz/item/CS_URS_2024_01/317941123"/>
    <hyperlink ref="F102" r:id="rId3" display="https://podminky.urs.cz/item/CS_URS_2024_01/317941125"/>
    <hyperlink ref="F106" r:id="rId4" display="https://podminky.urs.cz/item/CS_URS_2024_01/411354311"/>
    <hyperlink ref="F108" r:id="rId5" display="https://podminky.urs.cz/item/CS_URS_2024_01/411354312"/>
    <hyperlink ref="F110" r:id="rId6" display="https://podminky.urs.cz/item/CS_URS_2024_01/413232211"/>
    <hyperlink ref="F112" r:id="rId7" display="https://podminky.urs.cz/item/CS_URS_2024_01/413232231"/>
    <hyperlink ref="F115" r:id="rId8" display="https://podminky.urs.cz/item/CS_URS_2024_01/962032111"/>
    <hyperlink ref="F117" r:id="rId9" display="https://podminky.urs.cz/item/CS_URS_2024_01/962032112"/>
    <hyperlink ref="F119" r:id="rId10" display="https://podminky.urs.cz/item/CS_URS_2024_01/965043441"/>
    <hyperlink ref="F121" r:id="rId11" display="https://podminky.urs.cz/item/CS_URS_2024_01/968072455"/>
    <hyperlink ref="F123" r:id="rId12" display="https://podminky.urs.cz/item/CS_URS_2024_01/968082015"/>
    <hyperlink ref="F125" r:id="rId13" display="https://podminky.urs.cz/item/CS_URS_2024_01/968082016"/>
    <hyperlink ref="F127" r:id="rId14" display="https://podminky.urs.cz/item/CS_URS_2024_01/968082017"/>
    <hyperlink ref="F129" r:id="rId15" display="https://podminky.urs.cz/item/CS_URS_2024_01/971033241"/>
    <hyperlink ref="F131" r:id="rId16" display="https://podminky.urs.cz/item/CS_URS_2024_01/971033561"/>
    <hyperlink ref="F133" r:id="rId17" display="https://podminky.urs.cz/item/CS_URS_2024_01/971033641"/>
    <hyperlink ref="F135" r:id="rId18" display="https://podminky.urs.cz/item/CS_URS_2024_01/971033651"/>
    <hyperlink ref="F137" r:id="rId19" display="https://podminky.urs.cz/item/CS_URS_2024_01/978013141"/>
    <hyperlink ref="F139" r:id="rId20" display="https://podminky.urs.cz/item/CS_URS_2024_01/981011413"/>
    <hyperlink ref="F142" r:id="rId21" display="https://podminky.urs.cz/item/CS_URS_2024_01/997013113"/>
    <hyperlink ref="F144" r:id="rId22" display="https://podminky.urs.cz/item/CS_URS_2024_01/997013501"/>
    <hyperlink ref="F146" r:id="rId23" display="https://podminky.urs.cz/item/CS_URS_2024_01/997013509"/>
    <hyperlink ref="F148" r:id="rId24" display="https://podminky.urs.cz/item/CS_URS_2024_01/997013631"/>
    <hyperlink ref="F151" r:id="rId25" display="https://podminky.urs.cz/item/CS_URS_2024_01/998011009"/>
    <hyperlink ref="F155" r:id="rId26" display="https://podminky.urs.cz/item/CS_URS_2024_01/764002851"/>
    <hyperlink ref="F158" r:id="rId27" display="https://podminky.urs.cz/item/CS_URS_2024_01/766691812"/>
    <hyperlink ref="F160" r:id="rId28" display="https://podminky.urs.cz/item/CS_URS_2024_01/766691914"/>
    <hyperlink ref="F163" r:id="rId29" display="https://podminky.urs.cz/item/CS_URS_2024_01/771571810"/>
    <hyperlink ref="F166" r:id="rId30" display="https://podminky.urs.cz/item/CS_URS_2024_01/776201812"/>
    <hyperlink ref="F169" r:id="rId31" display="https://podminky.urs.cz/item/CS_URS_2024_01/781471810"/>
    <hyperlink ref="F172" r:id="rId32" display="https://podminky.urs.cz/item/CS_URS_2024_01/7841210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="1" customFormat="1" ht="24.96" customHeight="1">
      <c r="B4" s="20"/>
      <c r="D4" s="21" t="s">
        <v>100</v>
      </c>
      <c r="L4" s="20"/>
      <c r="M4" s="112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13" t="str">
        <f>'Rekapitulace stavby'!K6</f>
        <v>DPMUnL - rekonstrukce objektu Tichá 128/2 a 129/4, Všebořice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101</v>
      </c>
      <c r="E8" s="36"/>
      <c r="F8" s="36"/>
      <c r="G8" s="36"/>
      <c r="H8" s="36"/>
      <c r="I8" s="36"/>
      <c r="J8" s="36"/>
      <c r="K8" s="36"/>
      <c r="L8" s="114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0" t="s">
        <v>335</v>
      </c>
      <c r="F9" s="36"/>
      <c r="G9" s="36"/>
      <c r="H9" s="36"/>
      <c r="I9" s="36"/>
      <c r="J9" s="36"/>
      <c r="K9" s="36"/>
      <c r="L9" s="114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114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19</v>
      </c>
      <c r="E11" s="36"/>
      <c r="F11" s="25" t="s">
        <v>3</v>
      </c>
      <c r="G11" s="36"/>
      <c r="H11" s="36"/>
      <c r="I11" s="30" t="s">
        <v>20</v>
      </c>
      <c r="J11" s="25" t="s">
        <v>3</v>
      </c>
      <c r="K11" s="36"/>
      <c r="L11" s="114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21</v>
      </c>
      <c r="E12" s="36"/>
      <c r="F12" s="25" t="s">
        <v>22</v>
      </c>
      <c r="G12" s="36"/>
      <c r="H12" s="36"/>
      <c r="I12" s="30" t="s">
        <v>23</v>
      </c>
      <c r="J12" s="62" t="str">
        <f>'Rekapitulace stavby'!AN8</f>
        <v>13. 6. 2024</v>
      </c>
      <c r="K12" s="36"/>
      <c r="L12" s="114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114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25</v>
      </c>
      <c r="E14" s="36"/>
      <c r="F14" s="36"/>
      <c r="G14" s="36"/>
      <c r="H14" s="36"/>
      <c r="I14" s="30" t="s">
        <v>26</v>
      </c>
      <c r="J14" s="25" t="str">
        <f>IF('Rekapitulace stavby'!AN10="","",'Rekapitulace stavby'!AN10)</f>
        <v/>
      </c>
      <c r="K14" s="36"/>
      <c r="L14" s="114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28</v>
      </c>
      <c r="J15" s="25" t="str">
        <f>IF('Rekapitulace stavby'!AN11="","",'Rekapitulace stavby'!AN11)</f>
        <v/>
      </c>
      <c r="K15" s="36"/>
      <c r="L15" s="114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114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26</v>
      </c>
      <c r="J17" s="31" t="str">
        <f>'Rekapitulace stavby'!AN13</f>
        <v>Vyplň údaj</v>
      </c>
      <c r="K17" s="36"/>
      <c r="L17" s="114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114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114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26</v>
      </c>
      <c r="J20" s="25" t="str">
        <f>IF('Rekapitulace stavby'!AN16="","",'Rekapitulace stavby'!AN16)</f>
        <v/>
      </c>
      <c r="K20" s="36"/>
      <c r="L20" s="114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tr">
        <f>IF('Rekapitulace stavby'!E17="","",'Rekapitulace stavby'!E17)</f>
        <v xml:space="preserve"> </v>
      </c>
      <c r="F21" s="36"/>
      <c r="G21" s="36"/>
      <c r="H21" s="36"/>
      <c r="I21" s="30" t="s">
        <v>28</v>
      </c>
      <c r="J21" s="25" t="str">
        <f>IF('Rekapitulace stavby'!AN17="","",'Rekapitulace stavby'!AN17)</f>
        <v/>
      </c>
      <c r="K21" s="36"/>
      <c r="L21" s="114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114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33</v>
      </c>
      <c r="E23" s="36"/>
      <c r="F23" s="36"/>
      <c r="G23" s="36"/>
      <c r="H23" s="36"/>
      <c r="I23" s="30" t="s">
        <v>26</v>
      </c>
      <c r="J23" s="25" t="s">
        <v>3</v>
      </c>
      <c r="K23" s="36"/>
      <c r="L23" s="11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34</v>
      </c>
      <c r="F24" s="36"/>
      <c r="G24" s="36"/>
      <c r="H24" s="36"/>
      <c r="I24" s="30" t="s">
        <v>28</v>
      </c>
      <c r="J24" s="25" t="s">
        <v>3</v>
      </c>
      <c r="K24" s="36"/>
      <c r="L24" s="114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114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35</v>
      </c>
      <c r="E26" s="36"/>
      <c r="F26" s="36"/>
      <c r="G26" s="36"/>
      <c r="H26" s="36"/>
      <c r="I26" s="36"/>
      <c r="J26" s="36"/>
      <c r="K26" s="36"/>
      <c r="L26" s="114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15"/>
      <c r="B27" s="116"/>
      <c r="C27" s="115"/>
      <c r="D27" s="115"/>
      <c r="E27" s="34" t="s">
        <v>3</v>
      </c>
      <c r="F27" s="34"/>
      <c r="G27" s="34"/>
      <c r="H27" s="3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114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2"/>
      <c r="E29" s="82"/>
      <c r="F29" s="82"/>
      <c r="G29" s="82"/>
      <c r="H29" s="82"/>
      <c r="I29" s="82"/>
      <c r="J29" s="82"/>
      <c r="K29" s="82"/>
      <c r="L29" s="11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18" t="s">
        <v>37</v>
      </c>
      <c r="E30" s="36"/>
      <c r="F30" s="36"/>
      <c r="G30" s="36"/>
      <c r="H30" s="36"/>
      <c r="I30" s="36"/>
      <c r="J30" s="88">
        <f>ROUND(J98, 2)</f>
        <v>0</v>
      </c>
      <c r="K30" s="36"/>
      <c r="L30" s="114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14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39</v>
      </c>
      <c r="G32" s="36"/>
      <c r="H32" s="36"/>
      <c r="I32" s="41" t="s">
        <v>38</v>
      </c>
      <c r="J32" s="41" t="s">
        <v>40</v>
      </c>
      <c r="K32" s="36"/>
      <c r="L32" s="114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19" t="s">
        <v>41</v>
      </c>
      <c r="E33" s="30" t="s">
        <v>42</v>
      </c>
      <c r="F33" s="120">
        <f>ROUND((SUM(BE98:BE371)),  2)</f>
        <v>0</v>
      </c>
      <c r="G33" s="36"/>
      <c r="H33" s="36"/>
      <c r="I33" s="121">
        <v>0.20999999999999999</v>
      </c>
      <c r="J33" s="120">
        <f>ROUND(((SUM(BE98:BE371))*I33),  2)</f>
        <v>0</v>
      </c>
      <c r="K33" s="36"/>
      <c r="L33" s="114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43</v>
      </c>
      <c r="F34" s="120">
        <f>ROUND((SUM(BF98:BF371)),  2)</f>
        <v>0</v>
      </c>
      <c r="G34" s="36"/>
      <c r="H34" s="36"/>
      <c r="I34" s="121">
        <v>0.12</v>
      </c>
      <c r="J34" s="120">
        <f>ROUND(((SUM(BF98:BF371))*I34),  2)</f>
        <v>0</v>
      </c>
      <c r="K34" s="36"/>
      <c r="L34" s="114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44</v>
      </c>
      <c r="F35" s="120">
        <f>ROUND((SUM(BG98:BG371)),  2)</f>
        <v>0</v>
      </c>
      <c r="G35" s="36"/>
      <c r="H35" s="36"/>
      <c r="I35" s="121">
        <v>0.20999999999999999</v>
      </c>
      <c r="J35" s="120">
        <f>0</f>
        <v>0</v>
      </c>
      <c r="K35" s="36"/>
      <c r="L35" s="114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45</v>
      </c>
      <c r="F36" s="120">
        <f>ROUND((SUM(BH98:BH371)),  2)</f>
        <v>0</v>
      </c>
      <c r="G36" s="36"/>
      <c r="H36" s="36"/>
      <c r="I36" s="121">
        <v>0.12</v>
      </c>
      <c r="J36" s="120">
        <f>0</f>
        <v>0</v>
      </c>
      <c r="K36" s="36"/>
      <c r="L36" s="114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46</v>
      </c>
      <c r="F37" s="120">
        <f>ROUND((SUM(BI98:BI371)),  2)</f>
        <v>0</v>
      </c>
      <c r="G37" s="36"/>
      <c r="H37" s="36"/>
      <c r="I37" s="121">
        <v>0</v>
      </c>
      <c r="J37" s="120">
        <f>0</f>
        <v>0</v>
      </c>
      <c r="K37" s="36"/>
      <c r="L37" s="114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114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2"/>
      <c r="D39" s="123" t="s">
        <v>47</v>
      </c>
      <c r="E39" s="74"/>
      <c r="F39" s="74"/>
      <c r="G39" s="124" t="s">
        <v>48</v>
      </c>
      <c r="H39" s="125" t="s">
        <v>49</v>
      </c>
      <c r="I39" s="74"/>
      <c r="J39" s="126">
        <f>SUM(J30:J37)</f>
        <v>0</v>
      </c>
      <c r="K39" s="127"/>
      <c r="L39" s="114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114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="2" customFormat="1" ht="6.96" customHeight="1">
      <c r="A44" s="36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114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="2" customFormat="1" ht="24.96" customHeight="1">
      <c r="A45" s="36"/>
      <c r="B45" s="37"/>
      <c r="C45" s="21" t="s">
        <v>103</v>
      </c>
      <c r="D45" s="36"/>
      <c r="E45" s="36"/>
      <c r="F45" s="36"/>
      <c r="G45" s="36"/>
      <c r="H45" s="36"/>
      <c r="I45" s="36"/>
      <c r="J45" s="36"/>
      <c r="K45" s="36"/>
      <c r="L45" s="114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114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12" customHeight="1">
      <c r="A47" s="36"/>
      <c r="B47" s="37"/>
      <c r="C47" s="30" t="s">
        <v>17</v>
      </c>
      <c r="D47" s="36"/>
      <c r="E47" s="36"/>
      <c r="F47" s="36"/>
      <c r="G47" s="36"/>
      <c r="H47" s="36"/>
      <c r="I47" s="36"/>
      <c r="J47" s="36"/>
      <c r="K47" s="36"/>
      <c r="L47" s="114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16.5" customHeight="1">
      <c r="A48" s="36"/>
      <c r="B48" s="37"/>
      <c r="C48" s="36"/>
      <c r="D48" s="36"/>
      <c r="E48" s="113" t="str">
        <f>E7</f>
        <v>DPMUnL - rekonstrukce objektu Tichá 128/2 a 129/4, Všebořice</v>
      </c>
      <c r="F48" s="30"/>
      <c r="G48" s="30"/>
      <c r="H48" s="30"/>
      <c r="I48" s="36"/>
      <c r="J48" s="36"/>
      <c r="K48" s="36"/>
      <c r="L48" s="114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101</v>
      </c>
      <c r="D49" s="36"/>
      <c r="E49" s="36"/>
      <c r="F49" s="36"/>
      <c r="G49" s="36"/>
      <c r="H49" s="36"/>
      <c r="I49" s="36"/>
      <c r="J49" s="36"/>
      <c r="K49" s="36"/>
      <c r="L49" s="114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60" t="str">
        <f>E9</f>
        <v>2. etapa - Rekonstrukce</v>
      </c>
      <c r="F50" s="36"/>
      <c r="G50" s="36"/>
      <c r="H50" s="36"/>
      <c r="I50" s="36"/>
      <c r="J50" s="36"/>
      <c r="K50" s="36"/>
      <c r="L50" s="114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2" customFormat="1" ht="6.96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114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="2" customFormat="1" ht="12" customHeight="1">
      <c r="A52" s="36"/>
      <c r="B52" s="37"/>
      <c r="C52" s="30" t="s">
        <v>21</v>
      </c>
      <c r="D52" s="36"/>
      <c r="E52" s="36"/>
      <c r="F52" s="25" t="str">
        <f>F12</f>
        <v xml:space="preserve">Všebořice </v>
      </c>
      <c r="G52" s="36"/>
      <c r="H52" s="36"/>
      <c r="I52" s="30" t="s">
        <v>23</v>
      </c>
      <c r="J52" s="62" t="str">
        <f>IF(J12="","",J12)</f>
        <v>13. 6. 2024</v>
      </c>
      <c r="K52" s="36"/>
      <c r="L52" s="114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6.96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114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5.15" customHeight="1">
      <c r="A54" s="36"/>
      <c r="B54" s="37"/>
      <c r="C54" s="30" t="s">
        <v>25</v>
      </c>
      <c r="D54" s="36"/>
      <c r="E54" s="36"/>
      <c r="F54" s="25" t="str">
        <f>E15</f>
        <v xml:space="preserve"> </v>
      </c>
      <c r="G54" s="36"/>
      <c r="H54" s="36"/>
      <c r="I54" s="30" t="s">
        <v>31</v>
      </c>
      <c r="J54" s="34" t="str">
        <f>E21</f>
        <v xml:space="preserve"> </v>
      </c>
      <c r="K54" s="36"/>
      <c r="L54" s="114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25.65" customHeight="1">
      <c r="A55" s="36"/>
      <c r="B55" s="37"/>
      <c r="C55" s="30" t="s">
        <v>29</v>
      </c>
      <c r="D55" s="36"/>
      <c r="E55" s="36"/>
      <c r="F55" s="25" t="str">
        <f>IF(E18="","",E18)</f>
        <v>Vyplň údaj</v>
      </c>
      <c r="G55" s="36"/>
      <c r="H55" s="36"/>
      <c r="I55" s="30" t="s">
        <v>33</v>
      </c>
      <c r="J55" s="34" t="str">
        <f>E24</f>
        <v>STAVEBNÍ ROZPOČTY s.r.o</v>
      </c>
      <c r="K55" s="36"/>
      <c r="L55" s="1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0.32" customHeight="1">
      <c r="A56" s="36"/>
      <c r="B56" s="37"/>
      <c r="C56" s="36"/>
      <c r="D56" s="36"/>
      <c r="E56" s="36"/>
      <c r="F56" s="36"/>
      <c r="G56" s="36"/>
      <c r="H56" s="36"/>
      <c r="I56" s="36"/>
      <c r="J56" s="36"/>
      <c r="K56" s="36"/>
      <c r="L56" s="114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29.28" customHeight="1">
      <c r="A57" s="36"/>
      <c r="B57" s="37"/>
      <c r="C57" s="128" t="s">
        <v>104</v>
      </c>
      <c r="D57" s="122"/>
      <c r="E57" s="122"/>
      <c r="F57" s="122"/>
      <c r="G57" s="122"/>
      <c r="H57" s="122"/>
      <c r="I57" s="122"/>
      <c r="J57" s="129" t="s">
        <v>105</v>
      </c>
      <c r="K57" s="122"/>
      <c r="L57" s="114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0.32" customHeight="1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114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22.8" customHeight="1">
      <c r="A59" s="36"/>
      <c r="B59" s="37"/>
      <c r="C59" s="130" t="s">
        <v>69</v>
      </c>
      <c r="D59" s="36"/>
      <c r="E59" s="36"/>
      <c r="F59" s="36"/>
      <c r="G59" s="36"/>
      <c r="H59" s="36"/>
      <c r="I59" s="36"/>
      <c r="J59" s="88">
        <f>J98</f>
        <v>0</v>
      </c>
      <c r="K59" s="36"/>
      <c r="L59" s="114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7" t="s">
        <v>106</v>
      </c>
    </row>
    <row r="60" s="9" customFormat="1" ht="24.96" customHeight="1">
      <c r="A60" s="9"/>
      <c r="B60" s="131"/>
      <c r="C60" s="9"/>
      <c r="D60" s="132" t="s">
        <v>107</v>
      </c>
      <c r="E60" s="133"/>
      <c r="F60" s="133"/>
      <c r="G60" s="133"/>
      <c r="H60" s="133"/>
      <c r="I60" s="133"/>
      <c r="J60" s="134">
        <f>J99</f>
        <v>0</v>
      </c>
      <c r="K60" s="9"/>
      <c r="L60" s="13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5"/>
      <c r="C61" s="10"/>
      <c r="D61" s="136" t="s">
        <v>108</v>
      </c>
      <c r="E61" s="137"/>
      <c r="F61" s="137"/>
      <c r="G61" s="137"/>
      <c r="H61" s="137"/>
      <c r="I61" s="137"/>
      <c r="J61" s="138">
        <f>J100</f>
        <v>0</v>
      </c>
      <c r="K61" s="10"/>
      <c r="L61" s="13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5"/>
      <c r="C62" s="10"/>
      <c r="D62" s="136" t="s">
        <v>336</v>
      </c>
      <c r="E62" s="137"/>
      <c r="F62" s="137"/>
      <c r="G62" s="137"/>
      <c r="H62" s="137"/>
      <c r="I62" s="137"/>
      <c r="J62" s="138">
        <f>J122</f>
        <v>0</v>
      </c>
      <c r="K62" s="10"/>
      <c r="L62" s="13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5"/>
      <c r="C63" s="10"/>
      <c r="D63" s="136" t="s">
        <v>110</v>
      </c>
      <c r="E63" s="137"/>
      <c r="F63" s="137"/>
      <c r="G63" s="137"/>
      <c r="H63" s="137"/>
      <c r="I63" s="137"/>
      <c r="J63" s="138">
        <f>J160</f>
        <v>0</v>
      </c>
      <c r="K63" s="10"/>
      <c r="L63" s="13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5"/>
      <c r="C64" s="10"/>
      <c r="D64" s="136" t="s">
        <v>112</v>
      </c>
      <c r="E64" s="137"/>
      <c r="F64" s="137"/>
      <c r="G64" s="137"/>
      <c r="H64" s="137"/>
      <c r="I64" s="137"/>
      <c r="J64" s="138">
        <f>J179</f>
        <v>0</v>
      </c>
      <c r="K64" s="10"/>
      <c r="L64" s="13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31"/>
      <c r="C65" s="9"/>
      <c r="D65" s="132" t="s">
        <v>113</v>
      </c>
      <c r="E65" s="133"/>
      <c r="F65" s="133"/>
      <c r="G65" s="133"/>
      <c r="H65" s="133"/>
      <c r="I65" s="133"/>
      <c r="J65" s="134">
        <f>J182</f>
        <v>0</v>
      </c>
      <c r="K65" s="9"/>
      <c r="L65" s="13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35"/>
      <c r="C66" s="10"/>
      <c r="D66" s="136" t="s">
        <v>337</v>
      </c>
      <c r="E66" s="137"/>
      <c r="F66" s="137"/>
      <c r="G66" s="137"/>
      <c r="H66" s="137"/>
      <c r="I66" s="137"/>
      <c r="J66" s="138">
        <f>J183</f>
        <v>0</v>
      </c>
      <c r="K66" s="10"/>
      <c r="L66" s="13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35"/>
      <c r="C67" s="10"/>
      <c r="D67" s="136" t="s">
        <v>338</v>
      </c>
      <c r="E67" s="137"/>
      <c r="F67" s="137"/>
      <c r="G67" s="137"/>
      <c r="H67" s="137"/>
      <c r="I67" s="137"/>
      <c r="J67" s="138">
        <f>J192</f>
        <v>0</v>
      </c>
      <c r="K67" s="10"/>
      <c r="L67" s="13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35"/>
      <c r="C68" s="10"/>
      <c r="D68" s="136" t="s">
        <v>115</v>
      </c>
      <c r="E68" s="137"/>
      <c r="F68" s="137"/>
      <c r="G68" s="137"/>
      <c r="H68" s="137"/>
      <c r="I68" s="137"/>
      <c r="J68" s="138">
        <f>J218</f>
        <v>0</v>
      </c>
      <c r="K68" s="10"/>
      <c r="L68" s="13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35"/>
      <c r="C69" s="10"/>
      <c r="D69" s="136" t="s">
        <v>339</v>
      </c>
      <c r="E69" s="137"/>
      <c r="F69" s="137"/>
      <c r="G69" s="137"/>
      <c r="H69" s="137"/>
      <c r="I69" s="137"/>
      <c r="J69" s="138">
        <f>J262</f>
        <v>0</v>
      </c>
      <c r="K69" s="10"/>
      <c r="L69" s="13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35"/>
      <c r="C70" s="10"/>
      <c r="D70" s="136" t="s">
        <v>116</v>
      </c>
      <c r="E70" s="137"/>
      <c r="F70" s="137"/>
      <c r="G70" s="137"/>
      <c r="H70" s="137"/>
      <c r="I70" s="137"/>
      <c r="J70" s="138">
        <f>J269</f>
        <v>0</v>
      </c>
      <c r="K70" s="10"/>
      <c r="L70" s="13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35"/>
      <c r="C71" s="10"/>
      <c r="D71" s="136" t="s">
        <v>340</v>
      </c>
      <c r="E71" s="137"/>
      <c r="F71" s="137"/>
      <c r="G71" s="137"/>
      <c r="H71" s="137"/>
      <c r="I71" s="137"/>
      <c r="J71" s="138">
        <f>J284</f>
        <v>0</v>
      </c>
      <c r="K71" s="10"/>
      <c r="L71" s="13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35"/>
      <c r="C72" s="10"/>
      <c r="D72" s="136" t="s">
        <v>117</v>
      </c>
      <c r="E72" s="137"/>
      <c r="F72" s="137"/>
      <c r="G72" s="137"/>
      <c r="H72" s="137"/>
      <c r="I72" s="137"/>
      <c r="J72" s="138">
        <f>J297</f>
        <v>0</v>
      </c>
      <c r="K72" s="10"/>
      <c r="L72" s="135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35"/>
      <c r="C73" s="10"/>
      <c r="D73" s="136" t="s">
        <v>118</v>
      </c>
      <c r="E73" s="137"/>
      <c r="F73" s="137"/>
      <c r="G73" s="137"/>
      <c r="H73" s="137"/>
      <c r="I73" s="137"/>
      <c r="J73" s="138">
        <f>J312</f>
        <v>0</v>
      </c>
      <c r="K73" s="10"/>
      <c r="L73" s="135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35"/>
      <c r="C74" s="10"/>
      <c r="D74" s="136" t="s">
        <v>341</v>
      </c>
      <c r="E74" s="137"/>
      <c r="F74" s="137"/>
      <c r="G74" s="137"/>
      <c r="H74" s="137"/>
      <c r="I74" s="137"/>
      <c r="J74" s="138">
        <f>J336</f>
        <v>0</v>
      </c>
      <c r="K74" s="10"/>
      <c r="L74" s="135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35"/>
      <c r="C75" s="10"/>
      <c r="D75" s="136" t="s">
        <v>119</v>
      </c>
      <c r="E75" s="137"/>
      <c r="F75" s="137"/>
      <c r="G75" s="137"/>
      <c r="H75" s="137"/>
      <c r="I75" s="137"/>
      <c r="J75" s="138">
        <f>J351</f>
        <v>0</v>
      </c>
      <c r="K75" s="10"/>
      <c r="L75" s="135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35"/>
      <c r="C76" s="10"/>
      <c r="D76" s="136" t="s">
        <v>342</v>
      </c>
      <c r="E76" s="137"/>
      <c r="F76" s="137"/>
      <c r="G76" s="137"/>
      <c r="H76" s="137"/>
      <c r="I76" s="137"/>
      <c r="J76" s="138">
        <f>J356</f>
        <v>0</v>
      </c>
      <c r="K76" s="10"/>
      <c r="L76" s="135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35"/>
      <c r="C77" s="10"/>
      <c r="D77" s="136" t="s">
        <v>343</v>
      </c>
      <c r="E77" s="137"/>
      <c r="F77" s="137"/>
      <c r="G77" s="137"/>
      <c r="H77" s="137"/>
      <c r="I77" s="137"/>
      <c r="J77" s="138">
        <f>J362</f>
        <v>0</v>
      </c>
      <c r="K77" s="10"/>
      <c r="L77" s="135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9" customFormat="1" ht="24.96" customHeight="1">
      <c r="A78" s="9"/>
      <c r="B78" s="131"/>
      <c r="C78" s="9"/>
      <c r="D78" s="132" t="s">
        <v>344</v>
      </c>
      <c r="E78" s="133"/>
      <c r="F78" s="133"/>
      <c r="G78" s="133"/>
      <c r="H78" s="133"/>
      <c r="I78" s="133"/>
      <c r="J78" s="134">
        <f>J368</f>
        <v>0</v>
      </c>
      <c r="K78" s="9"/>
      <c r="L78" s="131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2" customFormat="1" ht="21.84" customHeight="1">
      <c r="A79" s="36"/>
      <c r="B79" s="37"/>
      <c r="C79" s="36"/>
      <c r="D79" s="36"/>
      <c r="E79" s="36"/>
      <c r="F79" s="36"/>
      <c r="G79" s="36"/>
      <c r="H79" s="36"/>
      <c r="I79" s="36"/>
      <c r="J79" s="36"/>
      <c r="K79" s="36"/>
      <c r="L79" s="114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2" customFormat="1" ht="6.96" customHeight="1">
      <c r="A80" s="36"/>
      <c r="B80" s="53"/>
      <c r="C80" s="54"/>
      <c r="D80" s="54"/>
      <c r="E80" s="54"/>
      <c r="F80" s="54"/>
      <c r="G80" s="54"/>
      <c r="H80" s="54"/>
      <c r="I80" s="54"/>
      <c r="J80" s="54"/>
      <c r="K80" s="54"/>
      <c r="L80" s="114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4" s="2" customFormat="1" ht="6.96" customHeight="1">
      <c r="A84" s="36"/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114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24.96" customHeight="1">
      <c r="A85" s="36"/>
      <c r="B85" s="37"/>
      <c r="C85" s="21" t="s">
        <v>120</v>
      </c>
      <c r="D85" s="36"/>
      <c r="E85" s="36"/>
      <c r="F85" s="36"/>
      <c r="G85" s="36"/>
      <c r="H85" s="36"/>
      <c r="I85" s="36"/>
      <c r="J85" s="36"/>
      <c r="K85" s="36"/>
      <c r="L85" s="114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6.96" customHeight="1">
      <c r="A86" s="36"/>
      <c r="B86" s="37"/>
      <c r="C86" s="36"/>
      <c r="D86" s="36"/>
      <c r="E86" s="36"/>
      <c r="F86" s="36"/>
      <c r="G86" s="36"/>
      <c r="H86" s="36"/>
      <c r="I86" s="36"/>
      <c r="J86" s="36"/>
      <c r="K86" s="36"/>
      <c r="L86" s="114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2" customHeight="1">
      <c r="A87" s="36"/>
      <c r="B87" s="37"/>
      <c r="C87" s="30" t="s">
        <v>17</v>
      </c>
      <c r="D87" s="36"/>
      <c r="E87" s="36"/>
      <c r="F87" s="36"/>
      <c r="G87" s="36"/>
      <c r="H87" s="36"/>
      <c r="I87" s="36"/>
      <c r="J87" s="36"/>
      <c r="K87" s="36"/>
      <c r="L87" s="114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16.5" customHeight="1">
      <c r="A88" s="36"/>
      <c r="B88" s="37"/>
      <c r="C88" s="36"/>
      <c r="D88" s="36"/>
      <c r="E88" s="113" t="str">
        <f>E7</f>
        <v>DPMUnL - rekonstrukce objektu Tichá 128/2 a 129/4, Všebořice</v>
      </c>
      <c r="F88" s="30"/>
      <c r="G88" s="30"/>
      <c r="H88" s="30"/>
      <c r="I88" s="36"/>
      <c r="J88" s="36"/>
      <c r="K88" s="36"/>
      <c r="L88" s="114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101</v>
      </c>
      <c r="D89" s="36"/>
      <c r="E89" s="36"/>
      <c r="F89" s="36"/>
      <c r="G89" s="36"/>
      <c r="H89" s="36"/>
      <c r="I89" s="36"/>
      <c r="J89" s="36"/>
      <c r="K89" s="36"/>
      <c r="L89" s="114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16.5" customHeight="1">
      <c r="A90" s="36"/>
      <c r="B90" s="37"/>
      <c r="C90" s="36"/>
      <c r="D90" s="36"/>
      <c r="E90" s="60" t="str">
        <f>E9</f>
        <v>2. etapa - Rekonstrukce</v>
      </c>
      <c r="F90" s="36"/>
      <c r="G90" s="36"/>
      <c r="H90" s="36"/>
      <c r="I90" s="36"/>
      <c r="J90" s="36"/>
      <c r="K90" s="36"/>
      <c r="L90" s="114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6.96" customHeight="1">
      <c r="A91" s="36"/>
      <c r="B91" s="37"/>
      <c r="C91" s="36"/>
      <c r="D91" s="36"/>
      <c r="E91" s="36"/>
      <c r="F91" s="36"/>
      <c r="G91" s="36"/>
      <c r="H91" s="36"/>
      <c r="I91" s="36"/>
      <c r="J91" s="36"/>
      <c r="K91" s="36"/>
      <c r="L91" s="114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2" customHeight="1">
      <c r="A92" s="36"/>
      <c r="B92" s="37"/>
      <c r="C92" s="30" t="s">
        <v>21</v>
      </c>
      <c r="D92" s="36"/>
      <c r="E92" s="36"/>
      <c r="F92" s="25" t="str">
        <f>F12</f>
        <v xml:space="preserve">Všebořice </v>
      </c>
      <c r="G92" s="36"/>
      <c r="H92" s="36"/>
      <c r="I92" s="30" t="s">
        <v>23</v>
      </c>
      <c r="J92" s="62" t="str">
        <f>IF(J12="","",J12)</f>
        <v>13. 6. 2024</v>
      </c>
      <c r="K92" s="36"/>
      <c r="L92" s="114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6.96" customHeight="1">
      <c r="A93" s="36"/>
      <c r="B93" s="37"/>
      <c r="C93" s="36"/>
      <c r="D93" s="36"/>
      <c r="E93" s="36"/>
      <c r="F93" s="36"/>
      <c r="G93" s="36"/>
      <c r="H93" s="36"/>
      <c r="I93" s="36"/>
      <c r="J93" s="36"/>
      <c r="K93" s="36"/>
      <c r="L93" s="114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15.15" customHeight="1">
      <c r="A94" s="36"/>
      <c r="B94" s="37"/>
      <c r="C94" s="30" t="s">
        <v>25</v>
      </c>
      <c r="D94" s="36"/>
      <c r="E94" s="36"/>
      <c r="F94" s="25" t="str">
        <f>E15</f>
        <v xml:space="preserve"> </v>
      </c>
      <c r="G94" s="36"/>
      <c r="H94" s="36"/>
      <c r="I94" s="30" t="s">
        <v>31</v>
      </c>
      <c r="J94" s="34" t="str">
        <f>E21</f>
        <v xml:space="preserve"> </v>
      </c>
      <c r="K94" s="36"/>
      <c r="L94" s="114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25.65" customHeight="1">
      <c r="A95" s="36"/>
      <c r="B95" s="37"/>
      <c r="C95" s="30" t="s">
        <v>29</v>
      </c>
      <c r="D95" s="36"/>
      <c r="E95" s="36"/>
      <c r="F95" s="25" t="str">
        <f>IF(E18="","",E18)</f>
        <v>Vyplň údaj</v>
      </c>
      <c r="G95" s="36"/>
      <c r="H95" s="36"/>
      <c r="I95" s="30" t="s">
        <v>33</v>
      </c>
      <c r="J95" s="34" t="str">
        <f>E24</f>
        <v>STAVEBNÍ ROZPOČTY s.r.o</v>
      </c>
      <c r="K95" s="36"/>
      <c r="L95" s="114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10.32" customHeight="1">
      <c r="A96" s="36"/>
      <c r="B96" s="37"/>
      <c r="C96" s="36"/>
      <c r="D96" s="36"/>
      <c r="E96" s="36"/>
      <c r="F96" s="36"/>
      <c r="G96" s="36"/>
      <c r="H96" s="36"/>
      <c r="I96" s="36"/>
      <c r="J96" s="36"/>
      <c r="K96" s="36"/>
      <c r="L96" s="114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="11" customFormat="1" ht="29.28" customHeight="1">
      <c r="A97" s="139"/>
      <c r="B97" s="140"/>
      <c r="C97" s="141" t="s">
        <v>121</v>
      </c>
      <c r="D97" s="142" t="s">
        <v>56</v>
      </c>
      <c r="E97" s="142" t="s">
        <v>52</v>
      </c>
      <c r="F97" s="142" t="s">
        <v>53</v>
      </c>
      <c r="G97" s="142" t="s">
        <v>122</v>
      </c>
      <c r="H97" s="142" t="s">
        <v>123</v>
      </c>
      <c r="I97" s="142" t="s">
        <v>124</v>
      </c>
      <c r="J97" s="142" t="s">
        <v>105</v>
      </c>
      <c r="K97" s="143" t="s">
        <v>125</v>
      </c>
      <c r="L97" s="144"/>
      <c r="M97" s="78" t="s">
        <v>3</v>
      </c>
      <c r="N97" s="79" t="s">
        <v>41</v>
      </c>
      <c r="O97" s="79" t="s">
        <v>126</v>
      </c>
      <c r="P97" s="79" t="s">
        <v>127</v>
      </c>
      <c r="Q97" s="79" t="s">
        <v>128</v>
      </c>
      <c r="R97" s="79" t="s">
        <v>129</v>
      </c>
      <c r="S97" s="79" t="s">
        <v>130</v>
      </c>
      <c r="T97" s="80" t="s">
        <v>131</v>
      </c>
      <c r="U97" s="139"/>
      <c r="V97" s="139"/>
      <c r="W97" s="139"/>
      <c r="X97" s="139"/>
      <c r="Y97" s="139"/>
      <c r="Z97" s="139"/>
      <c r="AA97" s="139"/>
      <c r="AB97" s="139"/>
      <c r="AC97" s="139"/>
      <c r="AD97" s="139"/>
      <c r="AE97" s="139"/>
    </row>
    <row r="98" s="2" customFormat="1" ht="22.8" customHeight="1">
      <c r="A98" s="36"/>
      <c r="B98" s="37"/>
      <c r="C98" s="85" t="s">
        <v>132</v>
      </c>
      <c r="D98" s="36"/>
      <c r="E98" s="36"/>
      <c r="F98" s="36"/>
      <c r="G98" s="36"/>
      <c r="H98" s="36"/>
      <c r="I98" s="36"/>
      <c r="J98" s="145">
        <f>BK98</f>
        <v>0</v>
      </c>
      <c r="K98" s="36"/>
      <c r="L98" s="37"/>
      <c r="M98" s="81"/>
      <c r="N98" s="66"/>
      <c r="O98" s="82"/>
      <c r="P98" s="146">
        <f>P99+P182+P368</f>
        <v>0</v>
      </c>
      <c r="Q98" s="82"/>
      <c r="R98" s="146">
        <f>R99+R182+R368</f>
        <v>211.35771710000003</v>
      </c>
      <c r="S98" s="82"/>
      <c r="T98" s="147">
        <f>T99+T182+T368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7" t="s">
        <v>70</v>
      </c>
      <c r="AU98" s="17" t="s">
        <v>106</v>
      </c>
      <c r="BK98" s="148">
        <f>BK99+BK182+BK368</f>
        <v>0</v>
      </c>
    </row>
    <row r="99" s="12" customFormat="1" ht="25.92" customHeight="1">
      <c r="A99" s="12"/>
      <c r="B99" s="149"/>
      <c r="C99" s="12"/>
      <c r="D99" s="150" t="s">
        <v>70</v>
      </c>
      <c r="E99" s="151" t="s">
        <v>133</v>
      </c>
      <c r="F99" s="151" t="s">
        <v>134</v>
      </c>
      <c r="G99" s="12"/>
      <c r="H99" s="12"/>
      <c r="I99" s="152"/>
      <c r="J99" s="153">
        <f>BK99</f>
        <v>0</v>
      </c>
      <c r="K99" s="12"/>
      <c r="L99" s="149"/>
      <c r="M99" s="154"/>
      <c r="N99" s="155"/>
      <c r="O99" s="155"/>
      <c r="P99" s="156">
        <f>P100+P122+P160+P179</f>
        <v>0</v>
      </c>
      <c r="Q99" s="155"/>
      <c r="R99" s="156">
        <f>R100+R122+R160+R179</f>
        <v>193.26030606000003</v>
      </c>
      <c r="S99" s="155"/>
      <c r="T99" s="157">
        <f>T100+T122+T160+T179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150" t="s">
        <v>79</v>
      </c>
      <c r="AT99" s="158" t="s">
        <v>70</v>
      </c>
      <c r="AU99" s="158" t="s">
        <v>71</v>
      </c>
      <c r="AY99" s="150" t="s">
        <v>135</v>
      </c>
      <c r="BK99" s="159">
        <f>BK100+BK122+BK160+BK179</f>
        <v>0</v>
      </c>
    </row>
    <row r="100" s="12" customFormat="1" ht="22.8" customHeight="1">
      <c r="A100" s="12"/>
      <c r="B100" s="149"/>
      <c r="C100" s="12"/>
      <c r="D100" s="150" t="s">
        <v>70</v>
      </c>
      <c r="E100" s="160" t="s">
        <v>136</v>
      </c>
      <c r="F100" s="160" t="s">
        <v>137</v>
      </c>
      <c r="G100" s="12"/>
      <c r="H100" s="12"/>
      <c r="I100" s="152"/>
      <c r="J100" s="161">
        <f>BK100</f>
        <v>0</v>
      </c>
      <c r="K100" s="12"/>
      <c r="L100" s="149"/>
      <c r="M100" s="154"/>
      <c r="N100" s="155"/>
      <c r="O100" s="155"/>
      <c r="P100" s="156">
        <f>SUM(P101:P121)</f>
        <v>0</v>
      </c>
      <c r="Q100" s="155"/>
      <c r="R100" s="156">
        <f>SUM(R101:R121)</f>
        <v>10.593272299999999</v>
      </c>
      <c r="S100" s="155"/>
      <c r="T100" s="157">
        <f>SUM(T101:T121)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150" t="s">
        <v>79</v>
      </c>
      <c r="AT100" s="158" t="s">
        <v>70</v>
      </c>
      <c r="AU100" s="158" t="s">
        <v>79</v>
      </c>
      <c r="AY100" s="150" t="s">
        <v>135</v>
      </c>
      <c r="BK100" s="159">
        <f>SUM(BK101:BK121)</f>
        <v>0</v>
      </c>
    </row>
    <row r="101" s="2" customFormat="1" ht="24.15" customHeight="1">
      <c r="A101" s="36"/>
      <c r="B101" s="162"/>
      <c r="C101" s="163" t="s">
        <v>345</v>
      </c>
      <c r="D101" s="163" t="s">
        <v>139</v>
      </c>
      <c r="E101" s="164" t="s">
        <v>346</v>
      </c>
      <c r="F101" s="165" t="s">
        <v>347</v>
      </c>
      <c r="G101" s="166" t="s">
        <v>176</v>
      </c>
      <c r="H101" s="167">
        <v>0.90000000000000002</v>
      </c>
      <c r="I101" s="168"/>
      <c r="J101" s="169">
        <f>ROUND(I101*H101,2)</f>
        <v>0</v>
      </c>
      <c r="K101" s="165" t="s">
        <v>143</v>
      </c>
      <c r="L101" s="37"/>
      <c r="M101" s="170" t="s">
        <v>3</v>
      </c>
      <c r="N101" s="171" t="s">
        <v>42</v>
      </c>
      <c r="O101" s="70"/>
      <c r="P101" s="172">
        <f>O101*H101</f>
        <v>0</v>
      </c>
      <c r="Q101" s="172">
        <v>0.22362000000000001</v>
      </c>
      <c r="R101" s="172">
        <f>Q101*H101</f>
        <v>0.20125800000000002</v>
      </c>
      <c r="S101" s="172">
        <v>0</v>
      </c>
      <c r="T101" s="173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74" t="s">
        <v>144</v>
      </c>
      <c r="AT101" s="174" t="s">
        <v>139</v>
      </c>
      <c r="AU101" s="174" t="s">
        <v>81</v>
      </c>
      <c r="AY101" s="17" t="s">
        <v>135</v>
      </c>
      <c r="BE101" s="175">
        <f>IF(N101="základní",J101,0)</f>
        <v>0</v>
      </c>
      <c r="BF101" s="175">
        <f>IF(N101="snížená",J101,0)</f>
        <v>0</v>
      </c>
      <c r="BG101" s="175">
        <f>IF(N101="zákl. přenesená",J101,0)</f>
        <v>0</v>
      </c>
      <c r="BH101" s="175">
        <f>IF(N101="sníž. přenesená",J101,0)</f>
        <v>0</v>
      </c>
      <c r="BI101" s="175">
        <f>IF(N101="nulová",J101,0)</f>
        <v>0</v>
      </c>
      <c r="BJ101" s="17" t="s">
        <v>79</v>
      </c>
      <c r="BK101" s="175">
        <f>ROUND(I101*H101,2)</f>
        <v>0</v>
      </c>
      <c r="BL101" s="17" t="s">
        <v>144</v>
      </c>
      <c r="BM101" s="174" t="s">
        <v>348</v>
      </c>
    </row>
    <row r="102" s="2" customFormat="1">
      <c r="A102" s="36"/>
      <c r="B102" s="37"/>
      <c r="C102" s="36"/>
      <c r="D102" s="176" t="s">
        <v>146</v>
      </c>
      <c r="E102" s="36"/>
      <c r="F102" s="177" t="s">
        <v>349</v>
      </c>
      <c r="G102" s="36"/>
      <c r="H102" s="36"/>
      <c r="I102" s="178"/>
      <c r="J102" s="36"/>
      <c r="K102" s="36"/>
      <c r="L102" s="37"/>
      <c r="M102" s="179"/>
      <c r="N102" s="180"/>
      <c r="O102" s="70"/>
      <c r="P102" s="70"/>
      <c r="Q102" s="70"/>
      <c r="R102" s="70"/>
      <c r="S102" s="70"/>
      <c r="T102" s="71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7" t="s">
        <v>146</v>
      </c>
      <c r="AU102" s="17" t="s">
        <v>81</v>
      </c>
    </row>
    <row r="103" s="2" customFormat="1" ht="24.15" customHeight="1">
      <c r="A103" s="36"/>
      <c r="B103" s="162"/>
      <c r="C103" s="163" t="s">
        <v>350</v>
      </c>
      <c r="D103" s="163" t="s">
        <v>139</v>
      </c>
      <c r="E103" s="164" t="s">
        <v>351</v>
      </c>
      <c r="F103" s="165" t="s">
        <v>352</v>
      </c>
      <c r="G103" s="166" t="s">
        <v>176</v>
      </c>
      <c r="H103" s="167">
        <v>3.9199999999999999</v>
      </c>
      <c r="I103" s="168"/>
      <c r="J103" s="169">
        <f>ROUND(I103*H103,2)</f>
        <v>0</v>
      </c>
      <c r="K103" s="165" t="s">
        <v>3</v>
      </c>
      <c r="L103" s="37"/>
      <c r="M103" s="170" t="s">
        <v>3</v>
      </c>
      <c r="N103" s="171" t="s">
        <v>42</v>
      </c>
      <c r="O103" s="70"/>
      <c r="P103" s="172">
        <f>O103*H103</f>
        <v>0</v>
      </c>
      <c r="Q103" s="172">
        <v>0.27879999999999999</v>
      </c>
      <c r="R103" s="172">
        <f>Q103*H103</f>
        <v>1.0928959999999999</v>
      </c>
      <c r="S103" s="172">
        <v>0</v>
      </c>
      <c r="T103" s="173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74" t="s">
        <v>144</v>
      </c>
      <c r="AT103" s="174" t="s">
        <v>139</v>
      </c>
      <c r="AU103" s="174" t="s">
        <v>81</v>
      </c>
      <c r="AY103" s="17" t="s">
        <v>135</v>
      </c>
      <c r="BE103" s="175">
        <f>IF(N103="základní",J103,0)</f>
        <v>0</v>
      </c>
      <c r="BF103" s="175">
        <f>IF(N103="snížená",J103,0)</f>
        <v>0</v>
      </c>
      <c r="BG103" s="175">
        <f>IF(N103="zákl. přenesená",J103,0)</f>
        <v>0</v>
      </c>
      <c r="BH103" s="175">
        <f>IF(N103="sníž. přenesená",J103,0)</f>
        <v>0</v>
      </c>
      <c r="BI103" s="175">
        <f>IF(N103="nulová",J103,0)</f>
        <v>0</v>
      </c>
      <c r="BJ103" s="17" t="s">
        <v>79</v>
      </c>
      <c r="BK103" s="175">
        <f>ROUND(I103*H103,2)</f>
        <v>0</v>
      </c>
      <c r="BL103" s="17" t="s">
        <v>144</v>
      </c>
      <c r="BM103" s="174" t="s">
        <v>353</v>
      </c>
    </row>
    <row r="104" s="2" customFormat="1" ht="24.15" customHeight="1">
      <c r="A104" s="36"/>
      <c r="B104" s="162"/>
      <c r="C104" s="163" t="s">
        <v>354</v>
      </c>
      <c r="D104" s="163" t="s">
        <v>139</v>
      </c>
      <c r="E104" s="164" t="s">
        <v>355</v>
      </c>
      <c r="F104" s="165" t="s">
        <v>356</v>
      </c>
      <c r="G104" s="166" t="s">
        <v>176</v>
      </c>
      <c r="H104" s="167">
        <v>1.8</v>
      </c>
      <c r="I104" s="168"/>
      <c r="J104" s="169">
        <f>ROUND(I104*H104,2)</f>
        <v>0</v>
      </c>
      <c r="K104" s="165" t="s">
        <v>143</v>
      </c>
      <c r="L104" s="37"/>
      <c r="M104" s="170" t="s">
        <v>3</v>
      </c>
      <c r="N104" s="171" t="s">
        <v>42</v>
      </c>
      <c r="O104" s="70"/>
      <c r="P104" s="172">
        <f>O104*H104</f>
        <v>0</v>
      </c>
      <c r="Q104" s="172">
        <v>0.21959999999999999</v>
      </c>
      <c r="R104" s="172">
        <f>Q104*H104</f>
        <v>0.39527999999999996</v>
      </c>
      <c r="S104" s="172">
        <v>0</v>
      </c>
      <c r="T104" s="173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74" t="s">
        <v>144</v>
      </c>
      <c r="AT104" s="174" t="s">
        <v>139</v>
      </c>
      <c r="AU104" s="174" t="s">
        <v>81</v>
      </c>
      <c r="AY104" s="17" t="s">
        <v>135</v>
      </c>
      <c r="BE104" s="175">
        <f>IF(N104="základní",J104,0)</f>
        <v>0</v>
      </c>
      <c r="BF104" s="175">
        <f>IF(N104="snížená",J104,0)</f>
        <v>0</v>
      </c>
      <c r="BG104" s="175">
        <f>IF(N104="zákl. přenesená",J104,0)</f>
        <v>0</v>
      </c>
      <c r="BH104" s="175">
        <f>IF(N104="sníž. přenesená",J104,0)</f>
        <v>0</v>
      </c>
      <c r="BI104" s="175">
        <f>IF(N104="nulová",J104,0)</f>
        <v>0</v>
      </c>
      <c r="BJ104" s="17" t="s">
        <v>79</v>
      </c>
      <c r="BK104" s="175">
        <f>ROUND(I104*H104,2)</f>
        <v>0</v>
      </c>
      <c r="BL104" s="17" t="s">
        <v>144</v>
      </c>
      <c r="BM104" s="174" t="s">
        <v>357</v>
      </c>
    </row>
    <row r="105" s="2" customFormat="1">
      <c r="A105" s="36"/>
      <c r="B105" s="37"/>
      <c r="C105" s="36"/>
      <c r="D105" s="176" t="s">
        <v>146</v>
      </c>
      <c r="E105" s="36"/>
      <c r="F105" s="177" t="s">
        <v>358</v>
      </c>
      <c r="G105" s="36"/>
      <c r="H105" s="36"/>
      <c r="I105" s="178"/>
      <c r="J105" s="36"/>
      <c r="K105" s="36"/>
      <c r="L105" s="37"/>
      <c r="M105" s="179"/>
      <c r="N105" s="180"/>
      <c r="O105" s="70"/>
      <c r="P105" s="70"/>
      <c r="Q105" s="70"/>
      <c r="R105" s="70"/>
      <c r="S105" s="70"/>
      <c r="T105" s="71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7" t="s">
        <v>146</v>
      </c>
      <c r="AU105" s="17" t="s">
        <v>81</v>
      </c>
    </row>
    <row r="106" s="2" customFormat="1" ht="24.15" customHeight="1">
      <c r="A106" s="36"/>
      <c r="B106" s="162"/>
      <c r="C106" s="163" t="s">
        <v>359</v>
      </c>
      <c r="D106" s="163" t="s">
        <v>139</v>
      </c>
      <c r="E106" s="164" t="s">
        <v>360</v>
      </c>
      <c r="F106" s="165" t="s">
        <v>361</v>
      </c>
      <c r="G106" s="166" t="s">
        <v>176</v>
      </c>
      <c r="H106" s="167">
        <v>108.63500000000001</v>
      </c>
      <c r="I106" s="168"/>
      <c r="J106" s="169">
        <f>ROUND(I106*H106,2)</f>
        <v>0</v>
      </c>
      <c r="K106" s="165" t="s">
        <v>143</v>
      </c>
      <c r="L106" s="37"/>
      <c r="M106" s="170" t="s">
        <v>3</v>
      </c>
      <c r="N106" s="171" t="s">
        <v>42</v>
      </c>
      <c r="O106" s="70"/>
      <c r="P106" s="172">
        <f>O106*H106</f>
        <v>0</v>
      </c>
      <c r="Q106" s="172">
        <v>0.061719999999999997</v>
      </c>
      <c r="R106" s="172">
        <f>Q106*H106</f>
        <v>6.7049522000000001</v>
      </c>
      <c r="S106" s="172">
        <v>0</v>
      </c>
      <c r="T106" s="173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74" t="s">
        <v>144</v>
      </c>
      <c r="AT106" s="174" t="s">
        <v>139</v>
      </c>
      <c r="AU106" s="174" t="s">
        <v>81</v>
      </c>
      <c r="AY106" s="17" t="s">
        <v>135</v>
      </c>
      <c r="BE106" s="175">
        <f>IF(N106="základní",J106,0)</f>
        <v>0</v>
      </c>
      <c r="BF106" s="175">
        <f>IF(N106="snížená",J106,0)</f>
        <v>0</v>
      </c>
      <c r="BG106" s="175">
        <f>IF(N106="zákl. přenesená",J106,0)</f>
        <v>0</v>
      </c>
      <c r="BH106" s="175">
        <f>IF(N106="sníž. přenesená",J106,0)</f>
        <v>0</v>
      </c>
      <c r="BI106" s="175">
        <f>IF(N106="nulová",J106,0)</f>
        <v>0</v>
      </c>
      <c r="BJ106" s="17" t="s">
        <v>79</v>
      </c>
      <c r="BK106" s="175">
        <f>ROUND(I106*H106,2)</f>
        <v>0</v>
      </c>
      <c r="BL106" s="17" t="s">
        <v>144</v>
      </c>
      <c r="BM106" s="174" t="s">
        <v>362</v>
      </c>
    </row>
    <row r="107" s="2" customFormat="1">
      <c r="A107" s="36"/>
      <c r="B107" s="37"/>
      <c r="C107" s="36"/>
      <c r="D107" s="176" t="s">
        <v>146</v>
      </c>
      <c r="E107" s="36"/>
      <c r="F107" s="177" t="s">
        <v>363</v>
      </c>
      <c r="G107" s="36"/>
      <c r="H107" s="36"/>
      <c r="I107" s="178"/>
      <c r="J107" s="36"/>
      <c r="K107" s="36"/>
      <c r="L107" s="37"/>
      <c r="M107" s="179"/>
      <c r="N107" s="180"/>
      <c r="O107" s="70"/>
      <c r="P107" s="70"/>
      <c r="Q107" s="70"/>
      <c r="R107" s="70"/>
      <c r="S107" s="70"/>
      <c r="T107" s="71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7" t="s">
        <v>146</v>
      </c>
      <c r="AU107" s="17" t="s">
        <v>81</v>
      </c>
    </row>
    <row r="108" s="2" customFormat="1" ht="24.15" customHeight="1">
      <c r="A108" s="36"/>
      <c r="B108" s="162"/>
      <c r="C108" s="163" t="s">
        <v>364</v>
      </c>
      <c r="D108" s="163" t="s">
        <v>139</v>
      </c>
      <c r="E108" s="164" t="s">
        <v>365</v>
      </c>
      <c r="F108" s="165" t="s">
        <v>366</v>
      </c>
      <c r="G108" s="166" t="s">
        <v>176</v>
      </c>
      <c r="H108" s="167">
        <v>9.7200000000000006</v>
      </c>
      <c r="I108" s="168"/>
      <c r="J108" s="169">
        <f>ROUND(I108*H108,2)</f>
        <v>0</v>
      </c>
      <c r="K108" s="165" t="s">
        <v>143</v>
      </c>
      <c r="L108" s="37"/>
      <c r="M108" s="170" t="s">
        <v>3</v>
      </c>
      <c r="N108" s="171" t="s">
        <v>42</v>
      </c>
      <c r="O108" s="70"/>
      <c r="P108" s="172">
        <f>O108*H108</f>
        <v>0</v>
      </c>
      <c r="Q108" s="172">
        <v>0.069980000000000001</v>
      </c>
      <c r="R108" s="172">
        <f>Q108*H108</f>
        <v>0.68020560000000008</v>
      </c>
      <c r="S108" s="172">
        <v>0</v>
      </c>
      <c r="T108" s="173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74" t="s">
        <v>144</v>
      </c>
      <c r="AT108" s="174" t="s">
        <v>139</v>
      </c>
      <c r="AU108" s="174" t="s">
        <v>81</v>
      </c>
      <c r="AY108" s="17" t="s">
        <v>135</v>
      </c>
      <c r="BE108" s="175">
        <f>IF(N108="základní",J108,0)</f>
        <v>0</v>
      </c>
      <c r="BF108" s="175">
        <f>IF(N108="snížená",J108,0)</f>
        <v>0</v>
      </c>
      <c r="BG108" s="175">
        <f>IF(N108="zákl. přenesená",J108,0)</f>
        <v>0</v>
      </c>
      <c r="BH108" s="175">
        <f>IF(N108="sníž. přenesená",J108,0)</f>
        <v>0</v>
      </c>
      <c r="BI108" s="175">
        <f>IF(N108="nulová",J108,0)</f>
        <v>0</v>
      </c>
      <c r="BJ108" s="17" t="s">
        <v>79</v>
      </c>
      <c r="BK108" s="175">
        <f>ROUND(I108*H108,2)</f>
        <v>0</v>
      </c>
      <c r="BL108" s="17" t="s">
        <v>144</v>
      </c>
      <c r="BM108" s="174" t="s">
        <v>367</v>
      </c>
    </row>
    <row r="109" s="2" customFormat="1">
      <c r="A109" s="36"/>
      <c r="B109" s="37"/>
      <c r="C109" s="36"/>
      <c r="D109" s="176" t="s">
        <v>146</v>
      </c>
      <c r="E109" s="36"/>
      <c r="F109" s="177" t="s">
        <v>368</v>
      </c>
      <c r="G109" s="36"/>
      <c r="H109" s="36"/>
      <c r="I109" s="178"/>
      <c r="J109" s="36"/>
      <c r="K109" s="36"/>
      <c r="L109" s="37"/>
      <c r="M109" s="179"/>
      <c r="N109" s="180"/>
      <c r="O109" s="70"/>
      <c r="P109" s="70"/>
      <c r="Q109" s="70"/>
      <c r="R109" s="70"/>
      <c r="S109" s="70"/>
      <c r="T109" s="71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7" t="s">
        <v>146</v>
      </c>
      <c r="AU109" s="17" t="s">
        <v>81</v>
      </c>
    </row>
    <row r="110" s="2" customFormat="1" ht="16.5" customHeight="1">
      <c r="A110" s="36"/>
      <c r="B110" s="162"/>
      <c r="C110" s="163" t="s">
        <v>369</v>
      </c>
      <c r="D110" s="163" t="s">
        <v>139</v>
      </c>
      <c r="E110" s="164" t="s">
        <v>370</v>
      </c>
      <c r="F110" s="165" t="s">
        <v>371</v>
      </c>
      <c r="G110" s="166" t="s">
        <v>294</v>
      </c>
      <c r="H110" s="167">
        <v>51.549999999999997</v>
      </c>
      <c r="I110" s="168"/>
      <c r="J110" s="169">
        <f>ROUND(I110*H110,2)</f>
        <v>0</v>
      </c>
      <c r="K110" s="165" t="s">
        <v>143</v>
      </c>
      <c r="L110" s="37"/>
      <c r="M110" s="170" t="s">
        <v>3</v>
      </c>
      <c r="N110" s="171" t="s">
        <v>42</v>
      </c>
      <c r="O110" s="70"/>
      <c r="P110" s="172">
        <f>O110*H110</f>
        <v>0</v>
      </c>
      <c r="Q110" s="172">
        <v>8.0000000000000007E-05</v>
      </c>
      <c r="R110" s="172">
        <f>Q110*H110</f>
        <v>0.0041240000000000001</v>
      </c>
      <c r="S110" s="172">
        <v>0</v>
      </c>
      <c r="T110" s="173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74" t="s">
        <v>144</v>
      </c>
      <c r="AT110" s="174" t="s">
        <v>139</v>
      </c>
      <c r="AU110" s="174" t="s">
        <v>81</v>
      </c>
      <c r="AY110" s="17" t="s">
        <v>135</v>
      </c>
      <c r="BE110" s="175">
        <f>IF(N110="základní",J110,0)</f>
        <v>0</v>
      </c>
      <c r="BF110" s="175">
        <f>IF(N110="snížená",J110,0)</f>
        <v>0</v>
      </c>
      <c r="BG110" s="175">
        <f>IF(N110="zákl. přenesená",J110,0)</f>
        <v>0</v>
      </c>
      <c r="BH110" s="175">
        <f>IF(N110="sníž. přenesená",J110,0)</f>
        <v>0</v>
      </c>
      <c r="BI110" s="175">
        <f>IF(N110="nulová",J110,0)</f>
        <v>0</v>
      </c>
      <c r="BJ110" s="17" t="s">
        <v>79</v>
      </c>
      <c r="BK110" s="175">
        <f>ROUND(I110*H110,2)</f>
        <v>0</v>
      </c>
      <c r="BL110" s="17" t="s">
        <v>144</v>
      </c>
      <c r="BM110" s="174" t="s">
        <v>372</v>
      </c>
    </row>
    <row r="111" s="2" customFormat="1">
      <c r="A111" s="36"/>
      <c r="B111" s="37"/>
      <c r="C111" s="36"/>
      <c r="D111" s="176" t="s">
        <v>146</v>
      </c>
      <c r="E111" s="36"/>
      <c r="F111" s="177" t="s">
        <v>373</v>
      </c>
      <c r="G111" s="36"/>
      <c r="H111" s="36"/>
      <c r="I111" s="178"/>
      <c r="J111" s="36"/>
      <c r="K111" s="36"/>
      <c r="L111" s="37"/>
      <c r="M111" s="179"/>
      <c r="N111" s="180"/>
      <c r="O111" s="70"/>
      <c r="P111" s="70"/>
      <c r="Q111" s="70"/>
      <c r="R111" s="70"/>
      <c r="S111" s="70"/>
      <c r="T111" s="71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7" t="s">
        <v>146</v>
      </c>
      <c r="AU111" s="17" t="s">
        <v>81</v>
      </c>
    </row>
    <row r="112" s="2" customFormat="1" ht="16.5" customHeight="1">
      <c r="A112" s="36"/>
      <c r="B112" s="162"/>
      <c r="C112" s="163" t="s">
        <v>374</v>
      </c>
      <c r="D112" s="163" t="s">
        <v>139</v>
      </c>
      <c r="E112" s="164" t="s">
        <v>375</v>
      </c>
      <c r="F112" s="165" t="s">
        <v>376</v>
      </c>
      <c r="G112" s="166" t="s">
        <v>294</v>
      </c>
      <c r="H112" s="167">
        <v>3.6000000000000001</v>
      </c>
      <c r="I112" s="168"/>
      <c r="J112" s="169">
        <f>ROUND(I112*H112,2)</f>
        <v>0</v>
      </c>
      <c r="K112" s="165" t="s">
        <v>143</v>
      </c>
      <c r="L112" s="37"/>
      <c r="M112" s="170" t="s">
        <v>3</v>
      </c>
      <c r="N112" s="171" t="s">
        <v>42</v>
      </c>
      <c r="O112" s="70"/>
      <c r="P112" s="172">
        <f>O112*H112</f>
        <v>0</v>
      </c>
      <c r="Q112" s="172">
        <v>0.00012</v>
      </c>
      <c r="R112" s="172">
        <f>Q112*H112</f>
        <v>0.00043200000000000004</v>
      </c>
      <c r="S112" s="172">
        <v>0</v>
      </c>
      <c r="T112" s="173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74" t="s">
        <v>144</v>
      </c>
      <c r="AT112" s="174" t="s">
        <v>139</v>
      </c>
      <c r="AU112" s="174" t="s">
        <v>81</v>
      </c>
      <c r="AY112" s="17" t="s">
        <v>135</v>
      </c>
      <c r="BE112" s="175">
        <f>IF(N112="základní",J112,0)</f>
        <v>0</v>
      </c>
      <c r="BF112" s="175">
        <f>IF(N112="snížená",J112,0)</f>
        <v>0</v>
      </c>
      <c r="BG112" s="175">
        <f>IF(N112="zákl. přenesená",J112,0)</f>
        <v>0</v>
      </c>
      <c r="BH112" s="175">
        <f>IF(N112="sníž. přenesená",J112,0)</f>
        <v>0</v>
      </c>
      <c r="BI112" s="175">
        <f>IF(N112="nulová",J112,0)</f>
        <v>0</v>
      </c>
      <c r="BJ112" s="17" t="s">
        <v>79</v>
      </c>
      <c r="BK112" s="175">
        <f>ROUND(I112*H112,2)</f>
        <v>0</v>
      </c>
      <c r="BL112" s="17" t="s">
        <v>144</v>
      </c>
      <c r="BM112" s="174" t="s">
        <v>377</v>
      </c>
    </row>
    <row r="113" s="2" customFormat="1">
      <c r="A113" s="36"/>
      <c r="B113" s="37"/>
      <c r="C113" s="36"/>
      <c r="D113" s="176" t="s">
        <v>146</v>
      </c>
      <c r="E113" s="36"/>
      <c r="F113" s="177" t="s">
        <v>378</v>
      </c>
      <c r="G113" s="36"/>
      <c r="H113" s="36"/>
      <c r="I113" s="178"/>
      <c r="J113" s="36"/>
      <c r="K113" s="36"/>
      <c r="L113" s="37"/>
      <c r="M113" s="179"/>
      <c r="N113" s="180"/>
      <c r="O113" s="70"/>
      <c r="P113" s="70"/>
      <c r="Q113" s="70"/>
      <c r="R113" s="70"/>
      <c r="S113" s="70"/>
      <c r="T113" s="71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7" t="s">
        <v>146</v>
      </c>
      <c r="AU113" s="17" t="s">
        <v>81</v>
      </c>
    </row>
    <row r="114" s="2" customFormat="1" ht="16.5" customHeight="1">
      <c r="A114" s="36"/>
      <c r="B114" s="162"/>
      <c r="C114" s="163" t="s">
        <v>379</v>
      </c>
      <c r="D114" s="163" t="s">
        <v>139</v>
      </c>
      <c r="E114" s="164" t="s">
        <v>380</v>
      </c>
      <c r="F114" s="165" t="s">
        <v>381</v>
      </c>
      <c r="G114" s="166" t="s">
        <v>294</v>
      </c>
      <c r="H114" s="167">
        <v>77.299999999999997</v>
      </c>
      <c r="I114" s="168"/>
      <c r="J114" s="169">
        <f>ROUND(I114*H114,2)</f>
        <v>0</v>
      </c>
      <c r="K114" s="165" t="s">
        <v>143</v>
      </c>
      <c r="L114" s="37"/>
      <c r="M114" s="170" t="s">
        <v>3</v>
      </c>
      <c r="N114" s="171" t="s">
        <v>42</v>
      </c>
      <c r="O114" s="70"/>
      <c r="P114" s="172">
        <f>O114*H114</f>
        <v>0</v>
      </c>
      <c r="Q114" s="172">
        <v>0.00012999999999999999</v>
      </c>
      <c r="R114" s="172">
        <f>Q114*H114</f>
        <v>0.010048999999999999</v>
      </c>
      <c r="S114" s="172">
        <v>0</v>
      </c>
      <c r="T114" s="173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74" t="s">
        <v>144</v>
      </c>
      <c r="AT114" s="174" t="s">
        <v>139</v>
      </c>
      <c r="AU114" s="174" t="s">
        <v>81</v>
      </c>
      <c r="AY114" s="17" t="s">
        <v>135</v>
      </c>
      <c r="BE114" s="175">
        <f>IF(N114="základní",J114,0)</f>
        <v>0</v>
      </c>
      <c r="BF114" s="175">
        <f>IF(N114="snížená",J114,0)</f>
        <v>0</v>
      </c>
      <c r="BG114" s="175">
        <f>IF(N114="zákl. přenesená",J114,0)</f>
        <v>0</v>
      </c>
      <c r="BH114" s="175">
        <f>IF(N114="sníž. přenesená",J114,0)</f>
        <v>0</v>
      </c>
      <c r="BI114" s="175">
        <f>IF(N114="nulová",J114,0)</f>
        <v>0</v>
      </c>
      <c r="BJ114" s="17" t="s">
        <v>79</v>
      </c>
      <c r="BK114" s="175">
        <f>ROUND(I114*H114,2)</f>
        <v>0</v>
      </c>
      <c r="BL114" s="17" t="s">
        <v>144</v>
      </c>
      <c r="BM114" s="174" t="s">
        <v>382</v>
      </c>
    </row>
    <row r="115" s="2" customFormat="1">
      <c r="A115" s="36"/>
      <c r="B115" s="37"/>
      <c r="C115" s="36"/>
      <c r="D115" s="176" t="s">
        <v>146</v>
      </c>
      <c r="E115" s="36"/>
      <c r="F115" s="177" t="s">
        <v>383</v>
      </c>
      <c r="G115" s="36"/>
      <c r="H115" s="36"/>
      <c r="I115" s="178"/>
      <c r="J115" s="36"/>
      <c r="K115" s="36"/>
      <c r="L115" s="37"/>
      <c r="M115" s="179"/>
      <c r="N115" s="180"/>
      <c r="O115" s="70"/>
      <c r="P115" s="70"/>
      <c r="Q115" s="70"/>
      <c r="R115" s="70"/>
      <c r="S115" s="70"/>
      <c r="T115" s="71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7" t="s">
        <v>146</v>
      </c>
      <c r="AU115" s="17" t="s">
        <v>81</v>
      </c>
    </row>
    <row r="116" s="2" customFormat="1" ht="21.75" customHeight="1">
      <c r="A116" s="36"/>
      <c r="B116" s="162"/>
      <c r="C116" s="163" t="s">
        <v>384</v>
      </c>
      <c r="D116" s="163" t="s">
        <v>139</v>
      </c>
      <c r="E116" s="164" t="s">
        <v>385</v>
      </c>
      <c r="F116" s="165" t="s">
        <v>386</v>
      </c>
      <c r="G116" s="166" t="s">
        <v>176</v>
      </c>
      <c r="H116" s="167">
        <v>2.3100000000000001</v>
      </c>
      <c r="I116" s="168"/>
      <c r="J116" s="169">
        <f>ROUND(I116*H116,2)</f>
        <v>0</v>
      </c>
      <c r="K116" s="165" t="s">
        <v>143</v>
      </c>
      <c r="L116" s="37"/>
      <c r="M116" s="170" t="s">
        <v>3</v>
      </c>
      <c r="N116" s="171" t="s">
        <v>42</v>
      </c>
      <c r="O116" s="70"/>
      <c r="P116" s="172">
        <f>O116*H116</f>
        <v>0</v>
      </c>
      <c r="Q116" s="172">
        <v>0.17818000000000001</v>
      </c>
      <c r="R116" s="172">
        <f>Q116*H116</f>
        <v>0.41159580000000001</v>
      </c>
      <c r="S116" s="172">
        <v>0</v>
      </c>
      <c r="T116" s="173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74" t="s">
        <v>144</v>
      </c>
      <c r="AT116" s="174" t="s">
        <v>139</v>
      </c>
      <c r="AU116" s="174" t="s">
        <v>81</v>
      </c>
      <c r="AY116" s="17" t="s">
        <v>135</v>
      </c>
      <c r="BE116" s="175">
        <f>IF(N116="základní",J116,0)</f>
        <v>0</v>
      </c>
      <c r="BF116" s="175">
        <f>IF(N116="snížená",J116,0)</f>
        <v>0</v>
      </c>
      <c r="BG116" s="175">
        <f>IF(N116="zákl. přenesená",J116,0)</f>
        <v>0</v>
      </c>
      <c r="BH116" s="175">
        <f>IF(N116="sníž. přenesená",J116,0)</f>
        <v>0</v>
      </c>
      <c r="BI116" s="175">
        <f>IF(N116="nulová",J116,0)</f>
        <v>0</v>
      </c>
      <c r="BJ116" s="17" t="s">
        <v>79</v>
      </c>
      <c r="BK116" s="175">
        <f>ROUND(I116*H116,2)</f>
        <v>0</v>
      </c>
      <c r="BL116" s="17" t="s">
        <v>144</v>
      </c>
      <c r="BM116" s="174" t="s">
        <v>387</v>
      </c>
    </row>
    <row r="117" s="2" customFormat="1">
      <c r="A117" s="36"/>
      <c r="B117" s="37"/>
      <c r="C117" s="36"/>
      <c r="D117" s="176" t="s">
        <v>146</v>
      </c>
      <c r="E117" s="36"/>
      <c r="F117" s="177" t="s">
        <v>388</v>
      </c>
      <c r="G117" s="36"/>
      <c r="H117" s="36"/>
      <c r="I117" s="178"/>
      <c r="J117" s="36"/>
      <c r="K117" s="36"/>
      <c r="L117" s="37"/>
      <c r="M117" s="179"/>
      <c r="N117" s="180"/>
      <c r="O117" s="70"/>
      <c r="P117" s="70"/>
      <c r="Q117" s="70"/>
      <c r="R117" s="70"/>
      <c r="S117" s="70"/>
      <c r="T117" s="71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7" t="s">
        <v>146</v>
      </c>
      <c r="AU117" s="17" t="s">
        <v>81</v>
      </c>
    </row>
    <row r="118" s="2" customFormat="1" ht="21.75" customHeight="1">
      <c r="A118" s="36"/>
      <c r="B118" s="162"/>
      <c r="C118" s="163" t="s">
        <v>389</v>
      </c>
      <c r="D118" s="163" t="s">
        <v>139</v>
      </c>
      <c r="E118" s="164" t="s">
        <v>390</v>
      </c>
      <c r="F118" s="165" t="s">
        <v>391</v>
      </c>
      <c r="G118" s="166" t="s">
        <v>176</v>
      </c>
      <c r="H118" s="167">
        <v>3.4700000000000002</v>
      </c>
      <c r="I118" s="168"/>
      <c r="J118" s="169">
        <f>ROUND(I118*H118,2)</f>
        <v>0</v>
      </c>
      <c r="K118" s="165" t="s">
        <v>143</v>
      </c>
      <c r="L118" s="37"/>
      <c r="M118" s="170" t="s">
        <v>3</v>
      </c>
      <c r="N118" s="171" t="s">
        <v>42</v>
      </c>
      <c r="O118" s="70"/>
      <c r="P118" s="172">
        <f>O118*H118</f>
        <v>0</v>
      </c>
      <c r="Q118" s="172">
        <v>0.16352</v>
      </c>
      <c r="R118" s="172">
        <f>Q118*H118</f>
        <v>0.56741439999999999</v>
      </c>
      <c r="S118" s="172">
        <v>0</v>
      </c>
      <c r="T118" s="173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74" t="s">
        <v>144</v>
      </c>
      <c r="AT118" s="174" t="s">
        <v>139</v>
      </c>
      <c r="AU118" s="174" t="s">
        <v>81</v>
      </c>
      <c r="AY118" s="17" t="s">
        <v>135</v>
      </c>
      <c r="BE118" s="175">
        <f>IF(N118="základní",J118,0)</f>
        <v>0</v>
      </c>
      <c r="BF118" s="175">
        <f>IF(N118="snížená",J118,0)</f>
        <v>0</v>
      </c>
      <c r="BG118" s="175">
        <f>IF(N118="zákl. přenesená",J118,0)</f>
        <v>0</v>
      </c>
      <c r="BH118" s="175">
        <f>IF(N118="sníž. přenesená",J118,0)</f>
        <v>0</v>
      </c>
      <c r="BI118" s="175">
        <f>IF(N118="nulová",J118,0)</f>
        <v>0</v>
      </c>
      <c r="BJ118" s="17" t="s">
        <v>79</v>
      </c>
      <c r="BK118" s="175">
        <f>ROUND(I118*H118,2)</f>
        <v>0</v>
      </c>
      <c r="BL118" s="17" t="s">
        <v>144</v>
      </c>
      <c r="BM118" s="174" t="s">
        <v>392</v>
      </c>
    </row>
    <row r="119" s="2" customFormat="1">
      <c r="A119" s="36"/>
      <c r="B119" s="37"/>
      <c r="C119" s="36"/>
      <c r="D119" s="176" t="s">
        <v>146</v>
      </c>
      <c r="E119" s="36"/>
      <c r="F119" s="177" t="s">
        <v>393</v>
      </c>
      <c r="G119" s="36"/>
      <c r="H119" s="36"/>
      <c r="I119" s="178"/>
      <c r="J119" s="36"/>
      <c r="K119" s="36"/>
      <c r="L119" s="37"/>
      <c r="M119" s="179"/>
      <c r="N119" s="180"/>
      <c r="O119" s="70"/>
      <c r="P119" s="70"/>
      <c r="Q119" s="70"/>
      <c r="R119" s="70"/>
      <c r="S119" s="70"/>
      <c r="T119" s="71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7" t="s">
        <v>146</v>
      </c>
      <c r="AU119" s="17" t="s">
        <v>81</v>
      </c>
    </row>
    <row r="120" s="2" customFormat="1" ht="21.75" customHeight="1">
      <c r="A120" s="36"/>
      <c r="B120" s="162"/>
      <c r="C120" s="163" t="s">
        <v>394</v>
      </c>
      <c r="D120" s="163" t="s">
        <v>139</v>
      </c>
      <c r="E120" s="164" t="s">
        <v>395</v>
      </c>
      <c r="F120" s="165" t="s">
        <v>396</v>
      </c>
      <c r="G120" s="166" t="s">
        <v>176</v>
      </c>
      <c r="H120" s="167">
        <v>3.3100000000000001</v>
      </c>
      <c r="I120" s="168"/>
      <c r="J120" s="169">
        <f>ROUND(I120*H120,2)</f>
        <v>0</v>
      </c>
      <c r="K120" s="165" t="s">
        <v>143</v>
      </c>
      <c r="L120" s="37"/>
      <c r="M120" s="170" t="s">
        <v>3</v>
      </c>
      <c r="N120" s="171" t="s">
        <v>42</v>
      </c>
      <c r="O120" s="70"/>
      <c r="P120" s="172">
        <f>O120*H120</f>
        <v>0</v>
      </c>
      <c r="Q120" s="172">
        <v>0.15862999999999999</v>
      </c>
      <c r="R120" s="172">
        <f>Q120*H120</f>
        <v>0.52506529999999996</v>
      </c>
      <c r="S120" s="172">
        <v>0</v>
      </c>
      <c r="T120" s="173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74" t="s">
        <v>144</v>
      </c>
      <c r="AT120" s="174" t="s">
        <v>139</v>
      </c>
      <c r="AU120" s="174" t="s">
        <v>81</v>
      </c>
      <c r="AY120" s="17" t="s">
        <v>135</v>
      </c>
      <c r="BE120" s="175">
        <f>IF(N120="základní",J120,0)</f>
        <v>0</v>
      </c>
      <c r="BF120" s="175">
        <f>IF(N120="snížená",J120,0)</f>
        <v>0</v>
      </c>
      <c r="BG120" s="175">
        <f>IF(N120="zákl. přenesená",J120,0)</f>
        <v>0</v>
      </c>
      <c r="BH120" s="175">
        <f>IF(N120="sníž. přenesená",J120,0)</f>
        <v>0</v>
      </c>
      <c r="BI120" s="175">
        <f>IF(N120="nulová",J120,0)</f>
        <v>0</v>
      </c>
      <c r="BJ120" s="17" t="s">
        <v>79</v>
      </c>
      <c r="BK120" s="175">
        <f>ROUND(I120*H120,2)</f>
        <v>0</v>
      </c>
      <c r="BL120" s="17" t="s">
        <v>144</v>
      </c>
      <c r="BM120" s="174" t="s">
        <v>397</v>
      </c>
    </row>
    <row r="121" s="2" customFormat="1">
      <c r="A121" s="36"/>
      <c r="B121" s="37"/>
      <c r="C121" s="36"/>
      <c r="D121" s="176" t="s">
        <v>146</v>
      </c>
      <c r="E121" s="36"/>
      <c r="F121" s="177" t="s">
        <v>398</v>
      </c>
      <c r="G121" s="36"/>
      <c r="H121" s="36"/>
      <c r="I121" s="178"/>
      <c r="J121" s="36"/>
      <c r="K121" s="36"/>
      <c r="L121" s="37"/>
      <c r="M121" s="179"/>
      <c r="N121" s="180"/>
      <c r="O121" s="70"/>
      <c r="P121" s="70"/>
      <c r="Q121" s="70"/>
      <c r="R121" s="70"/>
      <c r="S121" s="70"/>
      <c r="T121" s="71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7" t="s">
        <v>146</v>
      </c>
      <c r="AU121" s="17" t="s">
        <v>81</v>
      </c>
    </row>
    <row r="122" s="12" customFormat="1" ht="22.8" customHeight="1">
      <c r="A122" s="12"/>
      <c r="B122" s="149"/>
      <c r="C122" s="12"/>
      <c r="D122" s="150" t="s">
        <v>70</v>
      </c>
      <c r="E122" s="160" t="s">
        <v>212</v>
      </c>
      <c r="F122" s="160" t="s">
        <v>399</v>
      </c>
      <c r="G122" s="12"/>
      <c r="H122" s="12"/>
      <c r="I122" s="152"/>
      <c r="J122" s="161">
        <f>BK122</f>
        <v>0</v>
      </c>
      <c r="K122" s="12"/>
      <c r="L122" s="149"/>
      <c r="M122" s="154"/>
      <c r="N122" s="155"/>
      <c r="O122" s="155"/>
      <c r="P122" s="156">
        <f>SUM(P123:P159)</f>
        <v>0</v>
      </c>
      <c r="Q122" s="155"/>
      <c r="R122" s="156">
        <f>SUM(R123:R159)</f>
        <v>182.09335457000003</v>
      </c>
      <c r="S122" s="155"/>
      <c r="T122" s="157">
        <f>SUM(T123:T159)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0" t="s">
        <v>79</v>
      </c>
      <c r="AT122" s="158" t="s">
        <v>70</v>
      </c>
      <c r="AU122" s="158" t="s">
        <v>79</v>
      </c>
      <c r="AY122" s="150" t="s">
        <v>135</v>
      </c>
      <c r="BK122" s="159">
        <f>SUM(BK123:BK159)</f>
        <v>0</v>
      </c>
    </row>
    <row r="123" s="2" customFormat="1" ht="24.15" customHeight="1">
      <c r="A123" s="36"/>
      <c r="B123" s="162"/>
      <c r="C123" s="163" t="s">
        <v>400</v>
      </c>
      <c r="D123" s="163" t="s">
        <v>139</v>
      </c>
      <c r="E123" s="164" t="s">
        <v>401</v>
      </c>
      <c r="F123" s="165" t="s">
        <v>402</v>
      </c>
      <c r="G123" s="166" t="s">
        <v>176</v>
      </c>
      <c r="H123" s="167">
        <v>999.07000000000005</v>
      </c>
      <c r="I123" s="168"/>
      <c r="J123" s="169">
        <f>ROUND(I123*H123,2)</f>
        <v>0</v>
      </c>
      <c r="K123" s="165" t="s">
        <v>143</v>
      </c>
      <c r="L123" s="37"/>
      <c r="M123" s="170" t="s">
        <v>3</v>
      </c>
      <c r="N123" s="171" t="s">
        <v>42</v>
      </c>
      <c r="O123" s="70"/>
      <c r="P123" s="172">
        <f>O123*H123</f>
        <v>0</v>
      </c>
      <c r="Q123" s="172">
        <v>0.021999999999999999</v>
      </c>
      <c r="R123" s="172">
        <f>Q123*H123</f>
        <v>21.97954</v>
      </c>
      <c r="S123" s="172">
        <v>0</v>
      </c>
      <c r="T123" s="173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74" t="s">
        <v>144</v>
      </c>
      <c r="AT123" s="174" t="s">
        <v>139</v>
      </c>
      <c r="AU123" s="174" t="s">
        <v>81</v>
      </c>
      <c r="AY123" s="17" t="s">
        <v>135</v>
      </c>
      <c r="BE123" s="175">
        <f>IF(N123="základní",J123,0)</f>
        <v>0</v>
      </c>
      <c r="BF123" s="175">
        <f>IF(N123="snížená",J123,0)</f>
        <v>0</v>
      </c>
      <c r="BG123" s="175">
        <f>IF(N123="zákl. přenesená",J123,0)</f>
        <v>0</v>
      </c>
      <c r="BH123" s="175">
        <f>IF(N123="sníž. přenesená",J123,0)</f>
        <v>0</v>
      </c>
      <c r="BI123" s="175">
        <f>IF(N123="nulová",J123,0)</f>
        <v>0</v>
      </c>
      <c r="BJ123" s="17" t="s">
        <v>79</v>
      </c>
      <c r="BK123" s="175">
        <f>ROUND(I123*H123,2)</f>
        <v>0</v>
      </c>
      <c r="BL123" s="17" t="s">
        <v>144</v>
      </c>
      <c r="BM123" s="174" t="s">
        <v>403</v>
      </c>
    </row>
    <row r="124" s="2" customFormat="1">
      <c r="A124" s="36"/>
      <c r="B124" s="37"/>
      <c r="C124" s="36"/>
      <c r="D124" s="176" t="s">
        <v>146</v>
      </c>
      <c r="E124" s="36"/>
      <c r="F124" s="177" t="s">
        <v>404</v>
      </c>
      <c r="G124" s="36"/>
      <c r="H124" s="36"/>
      <c r="I124" s="178"/>
      <c r="J124" s="36"/>
      <c r="K124" s="36"/>
      <c r="L124" s="37"/>
      <c r="M124" s="179"/>
      <c r="N124" s="180"/>
      <c r="O124" s="70"/>
      <c r="P124" s="70"/>
      <c r="Q124" s="70"/>
      <c r="R124" s="70"/>
      <c r="S124" s="70"/>
      <c r="T124" s="71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7" t="s">
        <v>146</v>
      </c>
      <c r="AU124" s="17" t="s">
        <v>81</v>
      </c>
    </row>
    <row r="125" s="2" customFormat="1" ht="24.15" customHeight="1">
      <c r="A125" s="36"/>
      <c r="B125" s="162"/>
      <c r="C125" s="163" t="s">
        <v>405</v>
      </c>
      <c r="D125" s="163" t="s">
        <v>139</v>
      </c>
      <c r="E125" s="164" t="s">
        <v>406</v>
      </c>
      <c r="F125" s="165" t="s">
        <v>407</v>
      </c>
      <c r="G125" s="166" t="s">
        <v>176</v>
      </c>
      <c r="H125" s="167">
        <v>47.439999999999998</v>
      </c>
      <c r="I125" s="168"/>
      <c r="J125" s="169">
        <f>ROUND(I125*H125,2)</f>
        <v>0</v>
      </c>
      <c r="K125" s="165" t="s">
        <v>143</v>
      </c>
      <c r="L125" s="37"/>
      <c r="M125" s="170" t="s">
        <v>3</v>
      </c>
      <c r="N125" s="171" t="s">
        <v>42</v>
      </c>
      <c r="O125" s="70"/>
      <c r="P125" s="172">
        <f>O125*H125</f>
        <v>0</v>
      </c>
      <c r="Q125" s="172">
        <v>0.0030000000000000001</v>
      </c>
      <c r="R125" s="172">
        <f>Q125*H125</f>
        <v>0.14232</v>
      </c>
      <c r="S125" s="172">
        <v>0</v>
      </c>
      <c r="T125" s="173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74" t="s">
        <v>144</v>
      </c>
      <c r="AT125" s="174" t="s">
        <v>139</v>
      </c>
      <c r="AU125" s="174" t="s">
        <v>81</v>
      </c>
      <c r="AY125" s="17" t="s">
        <v>135</v>
      </c>
      <c r="BE125" s="175">
        <f>IF(N125="základní",J125,0)</f>
        <v>0</v>
      </c>
      <c r="BF125" s="175">
        <f>IF(N125="snížená",J125,0)</f>
        <v>0</v>
      </c>
      <c r="BG125" s="175">
        <f>IF(N125="zákl. přenesená",J125,0)</f>
        <v>0</v>
      </c>
      <c r="BH125" s="175">
        <f>IF(N125="sníž. přenesená",J125,0)</f>
        <v>0</v>
      </c>
      <c r="BI125" s="175">
        <f>IF(N125="nulová",J125,0)</f>
        <v>0</v>
      </c>
      <c r="BJ125" s="17" t="s">
        <v>79</v>
      </c>
      <c r="BK125" s="175">
        <f>ROUND(I125*H125,2)</f>
        <v>0</v>
      </c>
      <c r="BL125" s="17" t="s">
        <v>144</v>
      </c>
      <c r="BM125" s="174" t="s">
        <v>408</v>
      </c>
    </row>
    <row r="126" s="2" customFormat="1">
      <c r="A126" s="36"/>
      <c r="B126" s="37"/>
      <c r="C126" s="36"/>
      <c r="D126" s="176" t="s">
        <v>146</v>
      </c>
      <c r="E126" s="36"/>
      <c r="F126" s="177" t="s">
        <v>409</v>
      </c>
      <c r="G126" s="36"/>
      <c r="H126" s="36"/>
      <c r="I126" s="178"/>
      <c r="J126" s="36"/>
      <c r="K126" s="36"/>
      <c r="L126" s="37"/>
      <c r="M126" s="179"/>
      <c r="N126" s="180"/>
      <c r="O126" s="70"/>
      <c r="P126" s="70"/>
      <c r="Q126" s="70"/>
      <c r="R126" s="70"/>
      <c r="S126" s="70"/>
      <c r="T126" s="71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7" t="s">
        <v>146</v>
      </c>
      <c r="AU126" s="17" t="s">
        <v>81</v>
      </c>
    </row>
    <row r="127" s="2" customFormat="1" ht="24.15" customHeight="1">
      <c r="A127" s="36"/>
      <c r="B127" s="162"/>
      <c r="C127" s="163" t="s">
        <v>410</v>
      </c>
      <c r="D127" s="163" t="s">
        <v>139</v>
      </c>
      <c r="E127" s="164" t="s">
        <v>411</v>
      </c>
      <c r="F127" s="165" t="s">
        <v>412</v>
      </c>
      <c r="G127" s="166" t="s">
        <v>176</v>
      </c>
      <c r="H127" s="167">
        <v>150.66900000000001</v>
      </c>
      <c r="I127" s="168"/>
      <c r="J127" s="169">
        <f>ROUND(I127*H127,2)</f>
        <v>0</v>
      </c>
      <c r="K127" s="165" t="s">
        <v>143</v>
      </c>
      <c r="L127" s="37"/>
      <c r="M127" s="170" t="s">
        <v>3</v>
      </c>
      <c r="N127" s="171" t="s">
        <v>42</v>
      </c>
      <c r="O127" s="70"/>
      <c r="P127" s="172">
        <f>O127*H127</f>
        <v>0</v>
      </c>
      <c r="Q127" s="172">
        <v>0.0043800000000000002</v>
      </c>
      <c r="R127" s="172">
        <f>Q127*H127</f>
        <v>0.65993022000000012</v>
      </c>
      <c r="S127" s="172">
        <v>0</v>
      </c>
      <c r="T127" s="173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74" t="s">
        <v>144</v>
      </c>
      <c r="AT127" s="174" t="s">
        <v>139</v>
      </c>
      <c r="AU127" s="174" t="s">
        <v>81</v>
      </c>
      <c r="AY127" s="17" t="s">
        <v>135</v>
      </c>
      <c r="BE127" s="175">
        <f>IF(N127="základní",J127,0)</f>
        <v>0</v>
      </c>
      <c r="BF127" s="175">
        <f>IF(N127="snížená",J127,0)</f>
        <v>0</v>
      </c>
      <c r="BG127" s="175">
        <f>IF(N127="zákl. přenesená",J127,0)</f>
        <v>0</v>
      </c>
      <c r="BH127" s="175">
        <f>IF(N127="sníž. přenesená",J127,0)</f>
        <v>0</v>
      </c>
      <c r="BI127" s="175">
        <f>IF(N127="nulová",J127,0)</f>
        <v>0</v>
      </c>
      <c r="BJ127" s="17" t="s">
        <v>79</v>
      </c>
      <c r="BK127" s="175">
        <f>ROUND(I127*H127,2)</f>
        <v>0</v>
      </c>
      <c r="BL127" s="17" t="s">
        <v>144</v>
      </c>
      <c r="BM127" s="174" t="s">
        <v>413</v>
      </c>
    </row>
    <row r="128" s="2" customFormat="1">
      <c r="A128" s="36"/>
      <c r="B128" s="37"/>
      <c r="C128" s="36"/>
      <c r="D128" s="176" t="s">
        <v>146</v>
      </c>
      <c r="E128" s="36"/>
      <c r="F128" s="177" t="s">
        <v>414</v>
      </c>
      <c r="G128" s="36"/>
      <c r="H128" s="36"/>
      <c r="I128" s="178"/>
      <c r="J128" s="36"/>
      <c r="K128" s="36"/>
      <c r="L128" s="37"/>
      <c r="M128" s="179"/>
      <c r="N128" s="180"/>
      <c r="O128" s="70"/>
      <c r="P128" s="70"/>
      <c r="Q128" s="70"/>
      <c r="R128" s="70"/>
      <c r="S128" s="70"/>
      <c r="T128" s="71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7" t="s">
        <v>146</v>
      </c>
      <c r="AU128" s="17" t="s">
        <v>81</v>
      </c>
    </row>
    <row r="129" s="2" customFormat="1" ht="24.15" customHeight="1">
      <c r="A129" s="36"/>
      <c r="B129" s="162"/>
      <c r="C129" s="163" t="s">
        <v>415</v>
      </c>
      <c r="D129" s="163" t="s">
        <v>139</v>
      </c>
      <c r="E129" s="164" t="s">
        <v>416</v>
      </c>
      <c r="F129" s="165" t="s">
        <v>417</v>
      </c>
      <c r="G129" s="166" t="s">
        <v>176</v>
      </c>
      <c r="H129" s="167">
        <v>177.38800000000001</v>
      </c>
      <c r="I129" s="168"/>
      <c r="J129" s="169">
        <f>ROUND(I129*H129,2)</f>
        <v>0</v>
      </c>
      <c r="K129" s="165" t="s">
        <v>143</v>
      </c>
      <c r="L129" s="37"/>
      <c r="M129" s="170" t="s">
        <v>3</v>
      </c>
      <c r="N129" s="171" t="s">
        <v>42</v>
      </c>
      <c r="O129" s="70"/>
      <c r="P129" s="172">
        <f>O129*H129</f>
        <v>0</v>
      </c>
      <c r="Q129" s="172">
        <v>0.015400000000000001</v>
      </c>
      <c r="R129" s="172">
        <f>Q129*H129</f>
        <v>2.7317752</v>
      </c>
      <c r="S129" s="172">
        <v>0</v>
      </c>
      <c r="T129" s="173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74" t="s">
        <v>144</v>
      </c>
      <c r="AT129" s="174" t="s">
        <v>139</v>
      </c>
      <c r="AU129" s="174" t="s">
        <v>81</v>
      </c>
      <c r="AY129" s="17" t="s">
        <v>135</v>
      </c>
      <c r="BE129" s="175">
        <f>IF(N129="základní",J129,0)</f>
        <v>0</v>
      </c>
      <c r="BF129" s="175">
        <f>IF(N129="snížená",J129,0)</f>
        <v>0</v>
      </c>
      <c r="BG129" s="175">
        <f>IF(N129="zákl. přenesená",J129,0)</f>
        <v>0</v>
      </c>
      <c r="BH129" s="175">
        <f>IF(N129="sníž. přenesená",J129,0)</f>
        <v>0</v>
      </c>
      <c r="BI129" s="175">
        <f>IF(N129="nulová",J129,0)</f>
        <v>0</v>
      </c>
      <c r="BJ129" s="17" t="s">
        <v>79</v>
      </c>
      <c r="BK129" s="175">
        <f>ROUND(I129*H129,2)</f>
        <v>0</v>
      </c>
      <c r="BL129" s="17" t="s">
        <v>144</v>
      </c>
      <c r="BM129" s="174" t="s">
        <v>418</v>
      </c>
    </row>
    <row r="130" s="2" customFormat="1">
      <c r="A130" s="36"/>
      <c r="B130" s="37"/>
      <c r="C130" s="36"/>
      <c r="D130" s="176" t="s">
        <v>146</v>
      </c>
      <c r="E130" s="36"/>
      <c r="F130" s="177" t="s">
        <v>419</v>
      </c>
      <c r="G130" s="36"/>
      <c r="H130" s="36"/>
      <c r="I130" s="178"/>
      <c r="J130" s="36"/>
      <c r="K130" s="36"/>
      <c r="L130" s="37"/>
      <c r="M130" s="179"/>
      <c r="N130" s="180"/>
      <c r="O130" s="70"/>
      <c r="P130" s="70"/>
      <c r="Q130" s="70"/>
      <c r="R130" s="70"/>
      <c r="S130" s="70"/>
      <c r="T130" s="71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7" t="s">
        <v>146</v>
      </c>
      <c r="AU130" s="17" t="s">
        <v>81</v>
      </c>
    </row>
    <row r="131" s="2" customFormat="1" ht="24.15" customHeight="1">
      <c r="A131" s="36"/>
      <c r="B131" s="162"/>
      <c r="C131" s="163" t="s">
        <v>420</v>
      </c>
      <c r="D131" s="163" t="s">
        <v>139</v>
      </c>
      <c r="E131" s="164" t="s">
        <v>421</v>
      </c>
      <c r="F131" s="165" t="s">
        <v>422</v>
      </c>
      <c r="G131" s="166" t="s">
        <v>176</v>
      </c>
      <c r="H131" s="167">
        <v>13</v>
      </c>
      <c r="I131" s="168"/>
      <c r="J131" s="169">
        <f>ROUND(I131*H131,2)</f>
        <v>0</v>
      </c>
      <c r="K131" s="165" t="s">
        <v>143</v>
      </c>
      <c r="L131" s="37"/>
      <c r="M131" s="170" t="s">
        <v>3</v>
      </c>
      <c r="N131" s="171" t="s">
        <v>42</v>
      </c>
      <c r="O131" s="70"/>
      <c r="P131" s="172">
        <f>O131*H131</f>
        <v>0</v>
      </c>
      <c r="Q131" s="172">
        <v>0.018380000000000001</v>
      </c>
      <c r="R131" s="172">
        <f>Q131*H131</f>
        <v>0.23894000000000001</v>
      </c>
      <c r="S131" s="172">
        <v>0</v>
      </c>
      <c r="T131" s="173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74" t="s">
        <v>144</v>
      </c>
      <c r="AT131" s="174" t="s">
        <v>139</v>
      </c>
      <c r="AU131" s="174" t="s">
        <v>81</v>
      </c>
      <c r="AY131" s="17" t="s">
        <v>135</v>
      </c>
      <c r="BE131" s="175">
        <f>IF(N131="základní",J131,0)</f>
        <v>0</v>
      </c>
      <c r="BF131" s="175">
        <f>IF(N131="snížená",J131,0)</f>
        <v>0</v>
      </c>
      <c r="BG131" s="175">
        <f>IF(N131="zákl. přenesená",J131,0)</f>
        <v>0</v>
      </c>
      <c r="BH131" s="175">
        <f>IF(N131="sníž. přenesená",J131,0)</f>
        <v>0</v>
      </c>
      <c r="BI131" s="175">
        <f>IF(N131="nulová",J131,0)</f>
        <v>0</v>
      </c>
      <c r="BJ131" s="17" t="s">
        <v>79</v>
      </c>
      <c r="BK131" s="175">
        <f>ROUND(I131*H131,2)</f>
        <v>0</v>
      </c>
      <c r="BL131" s="17" t="s">
        <v>144</v>
      </c>
      <c r="BM131" s="174" t="s">
        <v>423</v>
      </c>
    </row>
    <row r="132" s="2" customFormat="1">
      <c r="A132" s="36"/>
      <c r="B132" s="37"/>
      <c r="C132" s="36"/>
      <c r="D132" s="176" t="s">
        <v>146</v>
      </c>
      <c r="E132" s="36"/>
      <c r="F132" s="177" t="s">
        <v>424</v>
      </c>
      <c r="G132" s="36"/>
      <c r="H132" s="36"/>
      <c r="I132" s="178"/>
      <c r="J132" s="36"/>
      <c r="K132" s="36"/>
      <c r="L132" s="37"/>
      <c r="M132" s="179"/>
      <c r="N132" s="180"/>
      <c r="O132" s="70"/>
      <c r="P132" s="70"/>
      <c r="Q132" s="70"/>
      <c r="R132" s="70"/>
      <c r="S132" s="70"/>
      <c r="T132" s="71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7" t="s">
        <v>146</v>
      </c>
      <c r="AU132" s="17" t="s">
        <v>81</v>
      </c>
    </row>
    <row r="133" s="2" customFormat="1" ht="24.15" customHeight="1">
      <c r="A133" s="36"/>
      <c r="B133" s="162"/>
      <c r="C133" s="163" t="s">
        <v>425</v>
      </c>
      <c r="D133" s="163" t="s">
        <v>139</v>
      </c>
      <c r="E133" s="164" t="s">
        <v>426</v>
      </c>
      <c r="F133" s="165" t="s">
        <v>427</v>
      </c>
      <c r="G133" s="166" t="s">
        <v>176</v>
      </c>
      <c r="H133" s="167">
        <v>150.66900000000001</v>
      </c>
      <c r="I133" s="168"/>
      <c r="J133" s="169">
        <f>ROUND(I133*H133,2)</f>
        <v>0</v>
      </c>
      <c r="K133" s="165" t="s">
        <v>143</v>
      </c>
      <c r="L133" s="37"/>
      <c r="M133" s="170" t="s">
        <v>3</v>
      </c>
      <c r="N133" s="171" t="s">
        <v>42</v>
      </c>
      <c r="O133" s="70"/>
      <c r="P133" s="172">
        <f>O133*H133</f>
        <v>0</v>
      </c>
      <c r="Q133" s="172">
        <v>0.013129999999999999</v>
      </c>
      <c r="R133" s="172">
        <f>Q133*H133</f>
        <v>1.9782839700000001</v>
      </c>
      <c r="S133" s="172">
        <v>0</v>
      </c>
      <c r="T133" s="173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74" t="s">
        <v>144</v>
      </c>
      <c r="AT133" s="174" t="s">
        <v>139</v>
      </c>
      <c r="AU133" s="174" t="s">
        <v>81</v>
      </c>
      <c r="AY133" s="17" t="s">
        <v>135</v>
      </c>
      <c r="BE133" s="175">
        <f>IF(N133="základní",J133,0)</f>
        <v>0</v>
      </c>
      <c r="BF133" s="175">
        <f>IF(N133="snížená",J133,0)</f>
        <v>0</v>
      </c>
      <c r="BG133" s="175">
        <f>IF(N133="zákl. přenesená",J133,0)</f>
        <v>0</v>
      </c>
      <c r="BH133" s="175">
        <f>IF(N133="sníž. přenesená",J133,0)</f>
        <v>0</v>
      </c>
      <c r="BI133" s="175">
        <f>IF(N133="nulová",J133,0)</f>
        <v>0</v>
      </c>
      <c r="BJ133" s="17" t="s">
        <v>79</v>
      </c>
      <c r="BK133" s="175">
        <f>ROUND(I133*H133,2)</f>
        <v>0</v>
      </c>
      <c r="BL133" s="17" t="s">
        <v>144</v>
      </c>
      <c r="BM133" s="174" t="s">
        <v>428</v>
      </c>
    </row>
    <row r="134" s="2" customFormat="1">
      <c r="A134" s="36"/>
      <c r="B134" s="37"/>
      <c r="C134" s="36"/>
      <c r="D134" s="176" t="s">
        <v>146</v>
      </c>
      <c r="E134" s="36"/>
      <c r="F134" s="177" t="s">
        <v>429</v>
      </c>
      <c r="G134" s="36"/>
      <c r="H134" s="36"/>
      <c r="I134" s="178"/>
      <c r="J134" s="36"/>
      <c r="K134" s="36"/>
      <c r="L134" s="37"/>
      <c r="M134" s="179"/>
      <c r="N134" s="180"/>
      <c r="O134" s="70"/>
      <c r="P134" s="70"/>
      <c r="Q134" s="70"/>
      <c r="R134" s="70"/>
      <c r="S134" s="70"/>
      <c r="T134" s="71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7" t="s">
        <v>146</v>
      </c>
      <c r="AU134" s="17" t="s">
        <v>81</v>
      </c>
    </row>
    <row r="135" s="2" customFormat="1" ht="16.5" customHeight="1">
      <c r="A135" s="36"/>
      <c r="B135" s="162"/>
      <c r="C135" s="163" t="s">
        <v>430</v>
      </c>
      <c r="D135" s="163" t="s">
        <v>139</v>
      </c>
      <c r="E135" s="164" t="s">
        <v>431</v>
      </c>
      <c r="F135" s="165" t="s">
        <v>432</v>
      </c>
      <c r="G135" s="166" t="s">
        <v>176</v>
      </c>
      <c r="H135" s="167">
        <v>46.561</v>
      </c>
      <c r="I135" s="168"/>
      <c r="J135" s="169">
        <f>ROUND(I135*H135,2)</f>
        <v>0</v>
      </c>
      <c r="K135" s="165" t="s">
        <v>143</v>
      </c>
      <c r="L135" s="37"/>
      <c r="M135" s="170" t="s">
        <v>3</v>
      </c>
      <c r="N135" s="171" t="s">
        <v>42</v>
      </c>
      <c r="O135" s="70"/>
      <c r="P135" s="172">
        <f>O135*H135</f>
        <v>0</v>
      </c>
      <c r="Q135" s="172">
        <v>0.033579999999999999</v>
      </c>
      <c r="R135" s="172">
        <f>Q135*H135</f>
        <v>1.5635183799999999</v>
      </c>
      <c r="S135" s="172">
        <v>0</v>
      </c>
      <c r="T135" s="173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74" t="s">
        <v>144</v>
      </c>
      <c r="AT135" s="174" t="s">
        <v>139</v>
      </c>
      <c r="AU135" s="174" t="s">
        <v>81</v>
      </c>
      <c r="AY135" s="17" t="s">
        <v>135</v>
      </c>
      <c r="BE135" s="175">
        <f>IF(N135="základní",J135,0)</f>
        <v>0</v>
      </c>
      <c r="BF135" s="175">
        <f>IF(N135="snížená",J135,0)</f>
        <v>0</v>
      </c>
      <c r="BG135" s="175">
        <f>IF(N135="zákl. přenesená",J135,0)</f>
        <v>0</v>
      </c>
      <c r="BH135" s="175">
        <f>IF(N135="sníž. přenesená",J135,0)</f>
        <v>0</v>
      </c>
      <c r="BI135" s="175">
        <f>IF(N135="nulová",J135,0)</f>
        <v>0</v>
      </c>
      <c r="BJ135" s="17" t="s">
        <v>79</v>
      </c>
      <c r="BK135" s="175">
        <f>ROUND(I135*H135,2)</f>
        <v>0</v>
      </c>
      <c r="BL135" s="17" t="s">
        <v>144</v>
      </c>
      <c r="BM135" s="174" t="s">
        <v>433</v>
      </c>
    </row>
    <row r="136" s="2" customFormat="1">
      <c r="A136" s="36"/>
      <c r="B136" s="37"/>
      <c r="C136" s="36"/>
      <c r="D136" s="176" t="s">
        <v>146</v>
      </c>
      <c r="E136" s="36"/>
      <c r="F136" s="177" t="s">
        <v>434</v>
      </c>
      <c r="G136" s="36"/>
      <c r="H136" s="36"/>
      <c r="I136" s="178"/>
      <c r="J136" s="36"/>
      <c r="K136" s="36"/>
      <c r="L136" s="37"/>
      <c r="M136" s="179"/>
      <c r="N136" s="180"/>
      <c r="O136" s="70"/>
      <c r="P136" s="70"/>
      <c r="Q136" s="70"/>
      <c r="R136" s="70"/>
      <c r="S136" s="70"/>
      <c r="T136" s="71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7" t="s">
        <v>146</v>
      </c>
      <c r="AU136" s="17" t="s">
        <v>81</v>
      </c>
    </row>
    <row r="137" s="2" customFormat="1" ht="16.5" customHeight="1">
      <c r="A137" s="36"/>
      <c r="B137" s="162"/>
      <c r="C137" s="163" t="s">
        <v>435</v>
      </c>
      <c r="D137" s="163" t="s">
        <v>139</v>
      </c>
      <c r="E137" s="164" t="s">
        <v>436</v>
      </c>
      <c r="F137" s="165" t="s">
        <v>437</v>
      </c>
      <c r="G137" s="166" t="s">
        <v>294</v>
      </c>
      <c r="H137" s="167">
        <v>135.19999999999999</v>
      </c>
      <c r="I137" s="168"/>
      <c r="J137" s="169">
        <f>ROUND(I137*H137,2)</f>
        <v>0</v>
      </c>
      <c r="K137" s="165" t="s">
        <v>143</v>
      </c>
      <c r="L137" s="37"/>
      <c r="M137" s="170" t="s">
        <v>3</v>
      </c>
      <c r="N137" s="171" t="s">
        <v>42</v>
      </c>
      <c r="O137" s="70"/>
      <c r="P137" s="172">
        <f>O137*H137</f>
        <v>0</v>
      </c>
      <c r="Q137" s="172">
        <v>0.0015</v>
      </c>
      <c r="R137" s="172">
        <f>Q137*H137</f>
        <v>0.20279999999999998</v>
      </c>
      <c r="S137" s="172">
        <v>0</v>
      </c>
      <c r="T137" s="173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74" t="s">
        <v>144</v>
      </c>
      <c r="AT137" s="174" t="s">
        <v>139</v>
      </c>
      <c r="AU137" s="174" t="s">
        <v>81</v>
      </c>
      <c r="AY137" s="17" t="s">
        <v>135</v>
      </c>
      <c r="BE137" s="175">
        <f>IF(N137="základní",J137,0)</f>
        <v>0</v>
      </c>
      <c r="BF137" s="175">
        <f>IF(N137="snížená",J137,0)</f>
        <v>0</v>
      </c>
      <c r="BG137" s="175">
        <f>IF(N137="zákl. přenesená",J137,0)</f>
        <v>0</v>
      </c>
      <c r="BH137" s="175">
        <f>IF(N137="sníž. přenesená",J137,0)</f>
        <v>0</v>
      </c>
      <c r="BI137" s="175">
        <f>IF(N137="nulová",J137,0)</f>
        <v>0</v>
      </c>
      <c r="BJ137" s="17" t="s">
        <v>79</v>
      </c>
      <c r="BK137" s="175">
        <f>ROUND(I137*H137,2)</f>
        <v>0</v>
      </c>
      <c r="BL137" s="17" t="s">
        <v>144</v>
      </c>
      <c r="BM137" s="174" t="s">
        <v>438</v>
      </c>
    </row>
    <row r="138" s="2" customFormat="1">
      <c r="A138" s="36"/>
      <c r="B138" s="37"/>
      <c r="C138" s="36"/>
      <c r="D138" s="176" t="s">
        <v>146</v>
      </c>
      <c r="E138" s="36"/>
      <c r="F138" s="177" t="s">
        <v>439</v>
      </c>
      <c r="G138" s="36"/>
      <c r="H138" s="36"/>
      <c r="I138" s="178"/>
      <c r="J138" s="36"/>
      <c r="K138" s="36"/>
      <c r="L138" s="37"/>
      <c r="M138" s="179"/>
      <c r="N138" s="180"/>
      <c r="O138" s="70"/>
      <c r="P138" s="70"/>
      <c r="Q138" s="70"/>
      <c r="R138" s="70"/>
      <c r="S138" s="70"/>
      <c r="T138" s="71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7" t="s">
        <v>146</v>
      </c>
      <c r="AU138" s="17" t="s">
        <v>81</v>
      </c>
    </row>
    <row r="139" s="2" customFormat="1" ht="21.75" customHeight="1">
      <c r="A139" s="36"/>
      <c r="B139" s="162"/>
      <c r="C139" s="163" t="s">
        <v>440</v>
      </c>
      <c r="D139" s="163" t="s">
        <v>139</v>
      </c>
      <c r="E139" s="164" t="s">
        <v>441</v>
      </c>
      <c r="F139" s="165" t="s">
        <v>442</v>
      </c>
      <c r="G139" s="166" t="s">
        <v>199</v>
      </c>
      <c r="H139" s="167">
        <v>5.3250000000000002</v>
      </c>
      <c r="I139" s="168"/>
      <c r="J139" s="169">
        <f>ROUND(I139*H139,2)</f>
        <v>0</v>
      </c>
      <c r="K139" s="165" t="s">
        <v>143</v>
      </c>
      <c r="L139" s="37"/>
      <c r="M139" s="170" t="s">
        <v>3</v>
      </c>
      <c r="N139" s="171" t="s">
        <v>42</v>
      </c>
      <c r="O139" s="70"/>
      <c r="P139" s="172">
        <f>O139*H139</f>
        <v>0</v>
      </c>
      <c r="Q139" s="172">
        <v>2.5018699999999998</v>
      </c>
      <c r="R139" s="172">
        <f>Q139*H139</f>
        <v>13.32245775</v>
      </c>
      <c r="S139" s="172">
        <v>0</v>
      </c>
      <c r="T139" s="173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74" t="s">
        <v>144</v>
      </c>
      <c r="AT139" s="174" t="s">
        <v>139</v>
      </c>
      <c r="AU139" s="174" t="s">
        <v>81</v>
      </c>
      <c r="AY139" s="17" t="s">
        <v>135</v>
      </c>
      <c r="BE139" s="175">
        <f>IF(N139="základní",J139,0)</f>
        <v>0</v>
      </c>
      <c r="BF139" s="175">
        <f>IF(N139="snížená",J139,0)</f>
        <v>0</v>
      </c>
      <c r="BG139" s="175">
        <f>IF(N139="zákl. přenesená",J139,0)</f>
        <v>0</v>
      </c>
      <c r="BH139" s="175">
        <f>IF(N139="sníž. přenesená",J139,0)</f>
        <v>0</v>
      </c>
      <c r="BI139" s="175">
        <f>IF(N139="nulová",J139,0)</f>
        <v>0</v>
      </c>
      <c r="BJ139" s="17" t="s">
        <v>79</v>
      </c>
      <c r="BK139" s="175">
        <f>ROUND(I139*H139,2)</f>
        <v>0</v>
      </c>
      <c r="BL139" s="17" t="s">
        <v>144</v>
      </c>
      <c r="BM139" s="174" t="s">
        <v>443</v>
      </c>
    </row>
    <row r="140" s="2" customFormat="1">
      <c r="A140" s="36"/>
      <c r="B140" s="37"/>
      <c r="C140" s="36"/>
      <c r="D140" s="176" t="s">
        <v>146</v>
      </c>
      <c r="E140" s="36"/>
      <c r="F140" s="177" t="s">
        <v>444</v>
      </c>
      <c r="G140" s="36"/>
      <c r="H140" s="36"/>
      <c r="I140" s="178"/>
      <c r="J140" s="36"/>
      <c r="K140" s="36"/>
      <c r="L140" s="37"/>
      <c r="M140" s="179"/>
      <c r="N140" s="180"/>
      <c r="O140" s="70"/>
      <c r="P140" s="70"/>
      <c r="Q140" s="70"/>
      <c r="R140" s="70"/>
      <c r="S140" s="70"/>
      <c r="T140" s="71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7" t="s">
        <v>146</v>
      </c>
      <c r="AU140" s="17" t="s">
        <v>81</v>
      </c>
    </row>
    <row r="141" s="2" customFormat="1" ht="24.15" customHeight="1">
      <c r="A141" s="36"/>
      <c r="B141" s="162"/>
      <c r="C141" s="163" t="s">
        <v>445</v>
      </c>
      <c r="D141" s="163" t="s">
        <v>139</v>
      </c>
      <c r="E141" s="164" t="s">
        <v>446</v>
      </c>
      <c r="F141" s="165" t="s">
        <v>447</v>
      </c>
      <c r="G141" s="166" t="s">
        <v>199</v>
      </c>
      <c r="H141" s="167">
        <v>5.3250000000000002</v>
      </c>
      <c r="I141" s="168"/>
      <c r="J141" s="169">
        <f>ROUND(I141*H141,2)</f>
        <v>0</v>
      </c>
      <c r="K141" s="165" t="s">
        <v>143</v>
      </c>
      <c r="L141" s="37"/>
      <c r="M141" s="170" t="s">
        <v>3</v>
      </c>
      <c r="N141" s="171" t="s">
        <v>42</v>
      </c>
      <c r="O141" s="70"/>
      <c r="P141" s="172">
        <f>O141*H141</f>
        <v>0</v>
      </c>
      <c r="Q141" s="172">
        <v>0.025250000000000002</v>
      </c>
      <c r="R141" s="172">
        <f>Q141*H141</f>
        <v>0.13445625</v>
      </c>
      <c r="S141" s="172">
        <v>0</v>
      </c>
      <c r="T141" s="173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74" t="s">
        <v>144</v>
      </c>
      <c r="AT141" s="174" t="s">
        <v>139</v>
      </c>
      <c r="AU141" s="174" t="s">
        <v>81</v>
      </c>
      <c r="AY141" s="17" t="s">
        <v>135</v>
      </c>
      <c r="BE141" s="175">
        <f>IF(N141="základní",J141,0)</f>
        <v>0</v>
      </c>
      <c r="BF141" s="175">
        <f>IF(N141="snížená",J141,0)</f>
        <v>0</v>
      </c>
      <c r="BG141" s="175">
        <f>IF(N141="zákl. přenesená",J141,0)</f>
        <v>0</v>
      </c>
      <c r="BH141" s="175">
        <f>IF(N141="sníž. přenesená",J141,0)</f>
        <v>0</v>
      </c>
      <c r="BI141" s="175">
        <f>IF(N141="nulová",J141,0)</f>
        <v>0</v>
      </c>
      <c r="BJ141" s="17" t="s">
        <v>79</v>
      </c>
      <c r="BK141" s="175">
        <f>ROUND(I141*H141,2)</f>
        <v>0</v>
      </c>
      <c r="BL141" s="17" t="s">
        <v>144</v>
      </c>
      <c r="BM141" s="174" t="s">
        <v>448</v>
      </c>
    </row>
    <row r="142" s="2" customFormat="1">
      <c r="A142" s="36"/>
      <c r="B142" s="37"/>
      <c r="C142" s="36"/>
      <c r="D142" s="176" t="s">
        <v>146</v>
      </c>
      <c r="E142" s="36"/>
      <c r="F142" s="177" t="s">
        <v>449</v>
      </c>
      <c r="G142" s="36"/>
      <c r="H142" s="36"/>
      <c r="I142" s="178"/>
      <c r="J142" s="36"/>
      <c r="K142" s="36"/>
      <c r="L142" s="37"/>
      <c r="M142" s="179"/>
      <c r="N142" s="180"/>
      <c r="O142" s="70"/>
      <c r="P142" s="70"/>
      <c r="Q142" s="70"/>
      <c r="R142" s="70"/>
      <c r="S142" s="70"/>
      <c r="T142" s="71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7" t="s">
        <v>146</v>
      </c>
      <c r="AU142" s="17" t="s">
        <v>81</v>
      </c>
    </row>
    <row r="143" s="2" customFormat="1" ht="21.75" customHeight="1">
      <c r="A143" s="36"/>
      <c r="B143" s="162"/>
      <c r="C143" s="163" t="s">
        <v>450</v>
      </c>
      <c r="D143" s="163" t="s">
        <v>139</v>
      </c>
      <c r="E143" s="164" t="s">
        <v>451</v>
      </c>
      <c r="F143" s="165" t="s">
        <v>452</v>
      </c>
      <c r="G143" s="166" t="s">
        <v>176</v>
      </c>
      <c r="H143" s="167">
        <v>3.5</v>
      </c>
      <c r="I143" s="168"/>
      <c r="J143" s="169">
        <f>ROUND(I143*H143,2)</f>
        <v>0</v>
      </c>
      <c r="K143" s="165" t="s">
        <v>143</v>
      </c>
      <c r="L143" s="37"/>
      <c r="M143" s="170" t="s">
        <v>3</v>
      </c>
      <c r="N143" s="171" t="s">
        <v>42</v>
      </c>
      <c r="O143" s="70"/>
      <c r="P143" s="172">
        <f>O143*H143</f>
        <v>0</v>
      </c>
      <c r="Q143" s="172">
        <v>0.084000000000000005</v>
      </c>
      <c r="R143" s="172">
        <f>Q143*H143</f>
        <v>0.29400000000000004</v>
      </c>
      <c r="S143" s="172">
        <v>0</v>
      </c>
      <c r="T143" s="173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74" t="s">
        <v>144</v>
      </c>
      <c r="AT143" s="174" t="s">
        <v>139</v>
      </c>
      <c r="AU143" s="174" t="s">
        <v>81</v>
      </c>
      <c r="AY143" s="17" t="s">
        <v>135</v>
      </c>
      <c r="BE143" s="175">
        <f>IF(N143="základní",J143,0)</f>
        <v>0</v>
      </c>
      <c r="BF143" s="175">
        <f>IF(N143="snížená",J143,0)</f>
        <v>0</v>
      </c>
      <c r="BG143" s="175">
        <f>IF(N143="zákl. přenesená",J143,0)</f>
        <v>0</v>
      </c>
      <c r="BH143" s="175">
        <f>IF(N143="sníž. přenesená",J143,0)</f>
        <v>0</v>
      </c>
      <c r="BI143" s="175">
        <f>IF(N143="nulová",J143,0)</f>
        <v>0</v>
      </c>
      <c r="BJ143" s="17" t="s">
        <v>79</v>
      </c>
      <c r="BK143" s="175">
        <f>ROUND(I143*H143,2)</f>
        <v>0</v>
      </c>
      <c r="BL143" s="17" t="s">
        <v>144</v>
      </c>
      <c r="BM143" s="174" t="s">
        <v>453</v>
      </c>
    </row>
    <row r="144" s="2" customFormat="1">
      <c r="A144" s="36"/>
      <c r="B144" s="37"/>
      <c r="C144" s="36"/>
      <c r="D144" s="176" t="s">
        <v>146</v>
      </c>
      <c r="E144" s="36"/>
      <c r="F144" s="177" t="s">
        <v>454</v>
      </c>
      <c r="G144" s="36"/>
      <c r="H144" s="36"/>
      <c r="I144" s="178"/>
      <c r="J144" s="36"/>
      <c r="K144" s="36"/>
      <c r="L144" s="37"/>
      <c r="M144" s="179"/>
      <c r="N144" s="180"/>
      <c r="O144" s="70"/>
      <c r="P144" s="70"/>
      <c r="Q144" s="70"/>
      <c r="R144" s="70"/>
      <c r="S144" s="70"/>
      <c r="T144" s="71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7" t="s">
        <v>146</v>
      </c>
      <c r="AU144" s="17" t="s">
        <v>81</v>
      </c>
    </row>
    <row r="145" s="2" customFormat="1" ht="16.5" customHeight="1">
      <c r="A145" s="36"/>
      <c r="B145" s="162"/>
      <c r="C145" s="163" t="s">
        <v>455</v>
      </c>
      <c r="D145" s="163" t="s">
        <v>139</v>
      </c>
      <c r="E145" s="164" t="s">
        <v>456</v>
      </c>
      <c r="F145" s="165" t="s">
        <v>457</v>
      </c>
      <c r="G145" s="166" t="s">
        <v>176</v>
      </c>
      <c r="H145" s="167">
        <v>66.560000000000002</v>
      </c>
      <c r="I145" s="168"/>
      <c r="J145" s="169">
        <f>ROUND(I145*H145,2)</f>
        <v>0</v>
      </c>
      <c r="K145" s="165" t="s">
        <v>143</v>
      </c>
      <c r="L145" s="37"/>
      <c r="M145" s="170" t="s">
        <v>3</v>
      </c>
      <c r="N145" s="171" t="s">
        <v>42</v>
      </c>
      <c r="O145" s="70"/>
      <c r="P145" s="172">
        <f>O145*H145</f>
        <v>0</v>
      </c>
      <c r="Q145" s="172">
        <v>0.00012999999999999999</v>
      </c>
      <c r="R145" s="172">
        <f>Q145*H145</f>
        <v>0.0086527999999999987</v>
      </c>
      <c r="S145" s="172">
        <v>0</v>
      </c>
      <c r="T145" s="173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74" t="s">
        <v>144</v>
      </c>
      <c r="AT145" s="174" t="s">
        <v>139</v>
      </c>
      <c r="AU145" s="174" t="s">
        <v>81</v>
      </c>
      <c r="AY145" s="17" t="s">
        <v>135</v>
      </c>
      <c r="BE145" s="175">
        <f>IF(N145="základní",J145,0)</f>
        <v>0</v>
      </c>
      <c r="BF145" s="175">
        <f>IF(N145="snížená",J145,0)</f>
        <v>0</v>
      </c>
      <c r="BG145" s="175">
        <f>IF(N145="zákl. přenesená",J145,0)</f>
        <v>0</v>
      </c>
      <c r="BH145" s="175">
        <f>IF(N145="sníž. přenesená",J145,0)</f>
        <v>0</v>
      </c>
      <c r="BI145" s="175">
        <f>IF(N145="nulová",J145,0)</f>
        <v>0</v>
      </c>
      <c r="BJ145" s="17" t="s">
        <v>79</v>
      </c>
      <c r="BK145" s="175">
        <f>ROUND(I145*H145,2)</f>
        <v>0</v>
      </c>
      <c r="BL145" s="17" t="s">
        <v>144</v>
      </c>
      <c r="BM145" s="174" t="s">
        <v>458</v>
      </c>
    </row>
    <row r="146" s="2" customFormat="1">
      <c r="A146" s="36"/>
      <c r="B146" s="37"/>
      <c r="C146" s="36"/>
      <c r="D146" s="176" t="s">
        <v>146</v>
      </c>
      <c r="E146" s="36"/>
      <c r="F146" s="177" t="s">
        <v>459</v>
      </c>
      <c r="G146" s="36"/>
      <c r="H146" s="36"/>
      <c r="I146" s="178"/>
      <c r="J146" s="36"/>
      <c r="K146" s="36"/>
      <c r="L146" s="37"/>
      <c r="M146" s="179"/>
      <c r="N146" s="180"/>
      <c r="O146" s="70"/>
      <c r="P146" s="70"/>
      <c r="Q146" s="70"/>
      <c r="R146" s="70"/>
      <c r="S146" s="70"/>
      <c r="T146" s="71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7" t="s">
        <v>146</v>
      </c>
      <c r="AU146" s="17" t="s">
        <v>81</v>
      </c>
    </row>
    <row r="147" s="2" customFormat="1" ht="16.5" customHeight="1">
      <c r="A147" s="36"/>
      <c r="B147" s="162"/>
      <c r="C147" s="163" t="s">
        <v>460</v>
      </c>
      <c r="D147" s="163" t="s">
        <v>139</v>
      </c>
      <c r="E147" s="164" t="s">
        <v>461</v>
      </c>
      <c r="F147" s="165" t="s">
        <v>462</v>
      </c>
      <c r="G147" s="166" t="s">
        <v>176</v>
      </c>
      <c r="H147" s="167">
        <v>66.560000000000002</v>
      </c>
      <c r="I147" s="168"/>
      <c r="J147" s="169">
        <f>ROUND(I147*H147,2)</f>
        <v>0</v>
      </c>
      <c r="K147" s="165" t="s">
        <v>3</v>
      </c>
      <c r="L147" s="37"/>
      <c r="M147" s="170" t="s">
        <v>3</v>
      </c>
      <c r="N147" s="171" t="s">
        <v>42</v>
      </c>
      <c r="O147" s="70"/>
      <c r="P147" s="172">
        <f>O147*H147</f>
        <v>0</v>
      </c>
      <c r="Q147" s="172">
        <v>2.004</v>
      </c>
      <c r="R147" s="172">
        <f>Q147*H147</f>
        <v>133.38624000000002</v>
      </c>
      <c r="S147" s="172">
        <v>0</v>
      </c>
      <c r="T147" s="173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74" t="s">
        <v>144</v>
      </c>
      <c r="AT147" s="174" t="s">
        <v>139</v>
      </c>
      <c r="AU147" s="174" t="s">
        <v>81</v>
      </c>
      <c r="AY147" s="17" t="s">
        <v>135</v>
      </c>
      <c r="BE147" s="175">
        <f>IF(N147="základní",J147,0)</f>
        <v>0</v>
      </c>
      <c r="BF147" s="175">
        <f>IF(N147="snížená",J147,0)</f>
        <v>0</v>
      </c>
      <c r="BG147" s="175">
        <f>IF(N147="zákl. přenesená",J147,0)</f>
        <v>0</v>
      </c>
      <c r="BH147" s="175">
        <f>IF(N147="sníž. přenesená",J147,0)</f>
        <v>0</v>
      </c>
      <c r="BI147" s="175">
        <f>IF(N147="nulová",J147,0)</f>
        <v>0</v>
      </c>
      <c r="BJ147" s="17" t="s">
        <v>79</v>
      </c>
      <c r="BK147" s="175">
        <f>ROUND(I147*H147,2)</f>
        <v>0</v>
      </c>
      <c r="BL147" s="17" t="s">
        <v>144</v>
      </c>
      <c r="BM147" s="174" t="s">
        <v>463</v>
      </c>
    </row>
    <row r="148" s="2" customFormat="1" ht="24.15" customHeight="1">
      <c r="A148" s="36"/>
      <c r="B148" s="162"/>
      <c r="C148" s="163" t="s">
        <v>159</v>
      </c>
      <c r="D148" s="163" t="s">
        <v>139</v>
      </c>
      <c r="E148" s="164" t="s">
        <v>464</v>
      </c>
      <c r="F148" s="165" t="s">
        <v>465</v>
      </c>
      <c r="G148" s="166" t="s">
        <v>186</v>
      </c>
      <c r="H148" s="167">
        <v>21</v>
      </c>
      <c r="I148" s="168"/>
      <c r="J148" s="169">
        <f>ROUND(I148*H148,2)</f>
        <v>0</v>
      </c>
      <c r="K148" s="165" t="s">
        <v>143</v>
      </c>
      <c r="L148" s="37"/>
      <c r="M148" s="170" t="s">
        <v>3</v>
      </c>
      <c r="N148" s="171" t="s">
        <v>42</v>
      </c>
      <c r="O148" s="70"/>
      <c r="P148" s="172">
        <f>O148*H148</f>
        <v>0</v>
      </c>
      <c r="Q148" s="172">
        <v>0.00048000000000000001</v>
      </c>
      <c r="R148" s="172">
        <f>Q148*H148</f>
        <v>0.01008</v>
      </c>
      <c r="S148" s="172">
        <v>0</v>
      </c>
      <c r="T148" s="173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74" t="s">
        <v>144</v>
      </c>
      <c r="AT148" s="174" t="s">
        <v>139</v>
      </c>
      <c r="AU148" s="174" t="s">
        <v>81</v>
      </c>
      <c r="AY148" s="17" t="s">
        <v>135</v>
      </c>
      <c r="BE148" s="175">
        <f>IF(N148="základní",J148,0)</f>
        <v>0</v>
      </c>
      <c r="BF148" s="175">
        <f>IF(N148="snížená",J148,0)</f>
        <v>0</v>
      </c>
      <c r="BG148" s="175">
        <f>IF(N148="zákl. přenesená",J148,0)</f>
        <v>0</v>
      </c>
      <c r="BH148" s="175">
        <f>IF(N148="sníž. přenesená",J148,0)</f>
        <v>0</v>
      </c>
      <c r="BI148" s="175">
        <f>IF(N148="nulová",J148,0)</f>
        <v>0</v>
      </c>
      <c r="BJ148" s="17" t="s">
        <v>79</v>
      </c>
      <c r="BK148" s="175">
        <f>ROUND(I148*H148,2)</f>
        <v>0</v>
      </c>
      <c r="BL148" s="17" t="s">
        <v>144</v>
      </c>
      <c r="BM148" s="174" t="s">
        <v>466</v>
      </c>
    </row>
    <row r="149" s="2" customFormat="1">
      <c r="A149" s="36"/>
      <c r="B149" s="37"/>
      <c r="C149" s="36"/>
      <c r="D149" s="176" t="s">
        <v>146</v>
      </c>
      <c r="E149" s="36"/>
      <c r="F149" s="177" t="s">
        <v>467</v>
      </c>
      <c r="G149" s="36"/>
      <c r="H149" s="36"/>
      <c r="I149" s="178"/>
      <c r="J149" s="36"/>
      <c r="K149" s="36"/>
      <c r="L149" s="37"/>
      <c r="M149" s="179"/>
      <c r="N149" s="180"/>
      <c r="O149" s="70"/>
      <c r="P149" s="70"/>
      <c r="Q149" s="70"/>
      <c r="R149" s="70"/>
      <c r="S149" s="70"/>
      <c r="T149" s="71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7" t="s">
        <v>146</v>
      </c>
      <c r="AU149" s="17" t="s">
        <v>81</v>
      </c>
    </row>
    <row r="150" s="2" customFormat="1" ht="16.5" customHeight="1">
      <c r="A150" s="36"/>
      <c r="B150" s="162"/>
      <c r="C150" s="181" t="s">
        <v>330</v>
      </c>
      <c r="D150" s="181" t="s">
        <v>149</v>
      </c>
      <c r="E150" s="182" t="s">
        <v>468</v>
      </c>
      <c r="F150" s="183" t="s">
        <v>469</v>
      </c>
      <c r="G150" s="184" t="s">
        <v>186</v>
      </c>
      <c r="H150" s="185">
        <v>15</v>
      </c>
      <c r="I150" s="186"/>
      <c r="J150" s="187">
        <f>ROUND(I150*H150,2)</f>
        <v>0</v>
      </c>
      <c r="K150" s="183" t="s">
        <v>143</v>
      </c>
      <c r="L150" s="188"/>
      <c r="M150" s="189" t="s">
        <v>3</v>
      </c>
      <c r="N150" s="190" t="s">
        <v>42</v>
      </c>
      <c r="O150" s="70"/>
      <c r="P150" s="172">
        <f>O150*H150</f>
        <v>0</v>
      </c>
      <c r="Q150" s="172">
        <v>0.012250000000000001</v>
      </c>
      <c r="R150" s="172">
        <f>Q150*H150</f>
        <v>0.18375</v>
      </c>
      <c r="S150" s="172">
        <v>0</v>
      </c>
      <c r="T150" s="173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74" t="s">
        <v>152</v>
      </c>
      <c r="AT150" s="174" t="s">
        <v>149</v>
      </c>
      <c r="AU150" s="174" t="s">
        <v>81</v>
      </c>
      <c r="AY150" s="17" t="s">
        <v>135</v>
      </c>
      <c r="BE150" s="175">
        <f>IF(N150="základní",J150,0)</f>
        <v>0</v>
      </c>
      <c r="BF150" s="175">
        <f>IF(N150="snížená",J150,0)</f>
        <v>0</v>
      </c>
      <c r="BG150" s="175">
        <f>IF(N150="zákl. přenesená",J150,0)</f>
        <v>0</v>
      </c>
      <c r="BH150" s="175">
        <f>IF(N150="sníž. přenesená",J150,0)</f>
        <v>0</v>
      </c>
      <c r="BI150" s="175">
        <f>IF(N150="nulová",J150,0)</f>
        <v>0</v>
      </c>
      <c r="BJ150" s="17" t="s">
        <v>79</v>
      </c>
      <c r="BK150" s="175">
        <f>ROUND(I150*H150,2)</f>
        <v>0</v>
      </c>
      <c r="BL150" s="17" t="s">
        <v>144</v>
      </c>
      <c r="BM150" s="174" t="s">
        <v>470</v>
      </c>
    </row>
    <row r="151" s="2" customFormat="1" ht="16.5" customHeight="1">
      <c r="A151" s="36"/>
      <c r="B151" s="162"/>
      <c r="C151" s="181" t="s">
        <v>230</v>
      </c>
      <c r="D151" s="181" t="s">
        <v>149</v>
      </c>
      <c r="E151" s="182" t="s">
        <v>471</v>
      </c>
      <c r="F151" s="183" t="s">
        <v>472</v>
      </c>
      <c r="G151" s="184" t="s">
        <v>186</v>
      </c>
      <c r="H151" s="185">
        <v>5</v>
      </c>
      <c r="I151" s="186"/>
      <c r="J151" s="187">
        <f>ROUND(I151*H151,2)</f>
        <v>0</v>
      </c>
      <c r="K151" s="183" t="s">
        <v>143</v>
      </c>
      <c r="L151" s="188"/>
      <c r="M151" s="189" t="s">
        <v>3</v>
      </c>
      <c r="N151" s="190" t="s">
        <v>42</v>
      </c>
      <c r="O151" s="70"/>
      <c r="P151" s="172">
        <f>O151*H151</f>
        <v>0</v>
      </c>
      <c r="Q151" s="172">
        <v>0.012489999999999999</v>
      </c>
      <c r="R151" s="172">
        <f>Q151*H151</f>
        <v>0.062449999999999999</v>
      </c>
      <c r="S151" s="172">
        <v>0</v>
      </c>
      <c r="T151" s="173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74" t="s">
        <v>152</v>
      </c>
      <c r="AT151" s="174" t="s">
        <v>149</v>
      </c>
      <c r="AU151" s="174" t="s">
        <v>81</v>
      </c>
      <c r="AY151" s="17" t="s">
        <v>135</v>
      </c>
      <c r="BE151" s="175">
        <f>IF(N151="základní",J151,0)</f>
        <v>0</v>
      </c>
      <c r="BF151" s="175">
        <f>IF(N151="snížená",J151,0)</f>
        <v>0</v>
      </c>
      <c r="BG151" s="175">
        <f>IF(N151="zákl. přenesená",J151,0)</f>
        <v>0</v>
      </c>
      <c r="BH151" s="175">
        <f>IF(N151="sníž. přenesená",J151,0)</f>
        <v>0</v>
      </c>
      <c r="BI151" s="175">
        <f>IF(N151="nulová",J151,0)</f>
        <v>0</v>
      </c>
      <c r="BJ151" s="17" t="s">
        <v>79</v>
      </c>
      <c r="BK151" s="175">
        <f>ROUND(I151*H151,2)</f>
        <v>0</v>
      </c>
      <c r="BL151" s="17" t="s">
        <v>144</v>
      </c>
      <c r="BM151" s="174" t="s">
        <v>473</v>
      </c>
    </row>
    <row r="152" s="2" customFormat="1" ht="16.5" customHeight="1">
      <c r="A152" s="36"/>
      <c r="B152" s="162"/>
      <c r="C152" s="181" t="s">
        <v>260</v>
      </c>
      <c r="D152" s="181" t="s">
        <v>149</v>
      </c>
      <c r="E152" s="182" t="s">
        <v>474</v>
      </c>
      <c r="F152" s="183" t="s">
        <v>475</v>
      </c>
      <c r="G152" s="184" t="s">
        <v>186</v>
      </c>
      <c r="H152" s="185">
        <v>1</v>
      </c>
      <c r="I152" s="186"/>
      <c r="J152" s="187">
        <f>ROUND(I152*H152,2)</f>
        <v>0</v>
      </c>
      <c r="K152" s="183" t="s">
        <v>143</v>
      </c>
      <c r="L152" s="188"/>
      <c r="M152" s="189" t="s">
        <v>3</v>
      </c>
      <c r="N152" s="190" t="s">
        <v>42</v>
      </c>
      <c r="O152" s="70"/>
      <c r="P152" s="172">
        <f>O152*H152</f>
        <v>0</v>
      </c>
      <c r="Q152" s="172">
        <v>0.01272</v>
      </c>
      <c r="R152" s="172">
        <f>Q152*H152</f>
        <v>0.01272</v>
      </c>
      <c r="S152" s="172">
        <v>0</v>
      </c>
      <c r="T152" s="173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74" t="s">
        <v>152</v>
      </c>
      <c r="AT152" s="174" t="s">
        <v>149</v>
      </c>
      <c r="AU152" s="174" t="s">
        <v>81</v>
      </c>
      <c r="AY152" s="17" t="s">
        <v>135</v>
      </c>
      <c r="BE152" s="175">
        <f>IF(N152="základní",J152,0)</f>
        <v>0</v>
      </c>
      <c r="BF152" s="175">
        <f>IF(N152="snížená",J152,0)</f>
        <v>0</v>
      </c>
      <c r="BG152" s="175">
        <f>IF(N152="zákl. přenesená",J152,0)</f>
        <v>0</v>
      </c>
      <c r="BH152" s="175">
        <f>IF(N152="sníž. přenesená",J152,0)</f>
        <v>0</v>
      </c>
      <c r="BI152" s="175">
        <f>IF(N152="nulová",J152,0)</f>
        <v>0</v>
      </c>
      <c r="BJ152" s="17" t="s">
        <v>79</v>
      </c>
      <c r="BK152" s="175">
        <f>ROUND(I152*H152,2)</f>
        <v>0</v>
      </c>
      <c r="BL152" s="17" t="s">
        <v>144</v>
      </c>
      <c r="BM152" s="174" t="s">
        <v>476</v>
      </c>
    </row>
    <row r="153" s="2" customFormat="1" ht="24.15" customHeight="1">
      <c r="A153" s="36"/>
      <c r="B153" s="162"/>
      <c r="C153" s="163" t="s">
        <v>163</v>
      </c>
      <c r="D153" s="163" t="s">
        <v>139</v>
      </c>
      <c r="E153" s="164" t="s">
        <v>477</v>
      </c>
      <c r="F153" s="165" t="s">
        <v>478</v>
      </c>
      <c r="G153" s="166" t="s">
        <v>186</v>
      </c>
      <c r="H153" s="167">
        <v>10</v>
      </c>
      <c r="I153" s="168"/>
      <c r="J153" s="169">
        <f>ROUND(I153*H153,2)</f>
        <v>0</v>
      </c>
      <c r="K153" s="165" t="s">
        <v>143</v>
      </c>
      <c r="L153" s="37"/>
      <c r="M153" s="170" t="s">
        <v>3</v>
      </c>
      <c r="N153" s="171" t="s">
        <v>42</v>
      </c>
      <c r="O153" s="70"/>
      <c r="P153" s="172">
        <f>O153*H153</f>
        <v>0</v>
      </c>
      <c r="Q153" s="172">
        <v>0.04684</v>
      </c>
      <c r="R153" s="172">
        <f>Q153*H153</f>
        <v>0.46839999999999998</v>
      </c>
      <c r="S153" s="172">
        <v>0</v>
      </c>
      <c r="T153" s="173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74" t="s">
        <v>144</v>
      </c>
      <c r="AT153" s="174" t="s">
        <v>139</v>
      </c>
      <c r="AU153" s="174" t="s">
        <v>81</v>
      </c>
      <c r="AY153" s="17" t="s">
        <v>135</v>
      </c>
      <c r="BE153" s="175">
        <f>IF(N153="základní",J153,0)</f>
        <v>0</v>
      </c>
      <c r="BF153" s="175">
        <f>IF(N153="snížená",J153,0)</f>
        <v>0</v>
      </c>
      <c r="BG153" s="175">
        <f>IF(N153="zákl. přenesená",J153,0)</f>
        <v>0</v>
      </c>
      <c r="BH153" s="175">
        <f>IF(N153="sníž. přenesená",J153,0)</f>
        <v>0</v>
      </c>
      <c r="BI153" s="175">
        <f>IF(N153="nulová",J153,0)</f>
        <v>0</v>
      </c>
      <c r="BJ153" s="17" t="s">
        <v>79</v>
      </c>
      <c r="BK153" s="175">
        <f>ROUND(I153*H153,2)</f>
        <v>0</v>
      </c>
      <c r="BL153" s="17" t="s">
        <v>144</v>
      </c>
      <c r="BM153" s="174" t="s">
        <v>479</v>
      </c>
    </row>
    <row r="154" s="2" customFormat="1">
      <c r="A154" s="36"/>
      <c r="B154" s="37"/>
      <c r="C154" s="36"/>
      <c r="D154" s="176" t="s">
        <v>146</v>
      </c>
      <c r="E154" s="36"/>
      <c r="F154" s="177" t="s">
        <v>480</v>
      </c>
      <c r="G154" s="36"/>
      <c r="H154" s="36"/>
      <c r="I154" s="178"/>
      <c r="J154" s="36"/>
      <c r="K154" s="36"/>
      <c r="L154" s="37"/>
      <c r="M154" s="179"/>
      <c r="N154" s="180"/>
      <c r="O154" s="70"/>
      <c r="P154" s="70"/>
      <c r="Q154" s="70"/>
      <c r="R154" s="70"/>
      <c r="S154" s="70"/>
      <c r="T154" s="71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7" t="s">
        <v>146</v>
      </c>
      <c r="AU154" s="17" t="s">
        <v>81</v>
      </c>
    </row>
    <row r="155" s="2" customFormat="1" ht="21.75" customHeight="1">
      <c r="A155" s="36"/>
      <c r="B155" s="162"/>
      <c r="C155" s="181" t="s">
        <v>168</v>
      </c>
      <c r="D155" s="181" t="s">
        <v>149</v>
      </c>
      <c r="E155" s="182" t="s">
        <v>481</v>
      </c>
      <c r="F155" s="183" t="s">
        <v>482</v>
      </c>
      <c r="G155" s="184" t="s">
        <v>186</v>
      </c>
      <c r="H155" s="185">
        <v>10</v>
      </c>
      <c r="I155" s="186"/>
      <c r="J155" s="187">
        <f>ROUND(I155*H155,2)</f>
        <v>0</v>
      </c>
      <c r="K155" s="183" t="s">
        <v>143</v>
      </c>
      <c r="L155" s="188"/>
      <c r="M155" s="189" t="s">
        <v>3</v>
      </c>
      <c r="N155" s="190" t="s">
        <v>42</v>
      </c>
      <c r="O155" s="70"/>
      <c r="P155" s="172">
        <f>O155*H155</f>
        <v>0</v>
      </c>
      <c r="Q155" s="172">
        <v>0.01521</v>
      </c>
      <c r="R155" s="172">
        <f>Q155*H155</f>
        <v>0.15209999999999999</v>
      </c>
      <c r="S155" s="172">
        <v>0</v>
      </c>
      <c r="T155" s="173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74" t="s">
        <v>152</v>
      </c>
      <c r="AT155" s="174" t="s">
        <v>149</v>
      </c>
      <c r="AU155" s="174" t="s">
        <v>81</v>
      </c>
      <c r="AY155" s="17" t="s">
        <v>135</v>
      </c>
      <c r="BE155" s="175">
        <f>IF(N155="základní",J155,0)</f>
        <v>0</v>
      </c>
      <c r="BF155" s="175">
        <f>IF(N155="snížená",J155,0)</f>
        <v>0</v>
      </c>
      <c r="BG155" s="175">
        <f>IF(N155="zákl. přenesená",J155,0)</f>
        <v>0</v>
      </c>
      <c r="BH155" s="175">
        <f>IF(N155="sníž. přenesená",J155,0)</f>
        <v>0</v>
      </c>
      <c r="BI155" s="175">
        <f>IF(N155="nulová",J155,0)</f>
        <v>0</v>
      </c>
      <c r="BJ155" s="17" t="s">
        <v>79</v>
      </c>
      <c r="BK155" s="175">
        <f>ROUND(I155*H155,2)</f>
        <v>0</v>
      </c>
      <c r="BL155" s="17" t="s">
        <v>144</v>
      </c>
      <c r="BM155" s="174" t="s">
        <v>483</v>
      </c>
    </row>
    <row r="156" s="2" customFormat="1" ht="24.15" customHeight="1">
      <c r="A156" s="36"/>
      <c r="B156" s="162"/>
      <c r="C156" s="163" t="s">
        <v>295</v>
      </c>
      <c r="D156" s="163" t="s">
        <v>139</v>
      </c>
      <c r="E156" s="164" t="s">
        <v>484</v>
      </c>
      <c r="F156" s="165" t="s">
        <v>485</v>
      </c>
      <c r="G156" s="166" t="s">
        <v>186</v>
      </c>
      <c r="H156" s="167">
        <v>10</v>
      </c>
      <c r="I156" s="168"/>
      <c r="J156" s="169">
        <f>ROUND(I156*H156,2)</f>
        <v>0</v>
      </c>
      <c r="K156" s="165" t="s">
        <v>143</v>
      </c>
      <c r="L156" s="37"/>
      <c r="M156" s="170" t="s">
        <v>3</v>
      </c>
      <c r="N156" s="171" t="s">
        <v>42</v>
      </c>
      <c r="O156" s="70"/>
      <c r="P156" s="172">
        <f>O156*H156</f>
        <v>0</v>
      </c>
      <c r="Q156" s="172">
        <v>0.44169999999999998</v>
      </c>
      <c r="R156" s="172">
        <f>Q156*H156</f>
        <v>4.4169999999999998</v>
      </c>
      <c r="S156" s="172">
        <v>0</v>
      </c>
      <c r="T156" s="173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74" t="s">
        <v>144</v>
      </c>
      <c r="AT156" s="174" t="s">
        <v>139</v>
      </c>
      <c r="AU156" s="174" t="s">
        <v>81</v>
      </c>
      <c r="AY156" s="17" t="s">
        <v>135</v>
      </c>
      <c r="BE156" s="175">
        <f>IF(N156="základní",J156,0)</f>
        <v>0</v>
      </c>
      <c r="BF156" s="175">
        <f>IF(N156="snížená",J156,0)</f>
        <v>0</v>
      </c>
      <c r="BG156" s="175">
        <f>IF(N156="zákl. přenesená",J156,0)</f>
        <v>0</v>
      </c>
      <c r="BH156" s="175">
        <f>IF(N156="sníž. přenesená",J156,0)</f>
        <v>0</v>
      </c>
      <c r="BI156" s="175">
        <f>IF(N156="nulová",J156,0)</f>
        <v>0</v>
      </c>
      <c r="BJ156" s="17" t="s">
        <v>79</v>
      </c>
      <c r="BK156" s="175">
        <f>ROUND(I156*H156,2)</f>
        <v>0</v>
      </c>
      <c r="BL156" s="17" t="s">
        <v>144</v>
      </c>
      <c r="BM156" s="174" t="s">
        <v>486</v>
      </c>
    </row>
    <row r="157" s="2" customFormat="1">
      <c r="A157" s="36"/>
      <c r="B157" s="37"/>
      <c r="C157" s="36"/>
      <c r="D157" s="176" t="s">
        <v>146</v>
      </c>
      <c r="E157" s="36"/>
      <c r="F157" s="177" t="s">
        <v>487</v>
      </c>
      <c r="G157" s="36"/>
      <c r="H157" s="36"/>
      <c r="I157" s="178"/>
      <c r="J157" s="36"/>
      <c r="K157" s="36"/>
      <c r="L157" s="37"/>
      <c r="M157" s="179"/>
      <c r="N157" s="180"/>
      <c r="O157" s="70"/>
      <c r="P157" s="70"/>
      <c r="Q157" s="70"/>
      <c r="R157" s="70"/>
      <c r="S157" s="70"/>
      <c r="T157" s="71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7" t="s">
        <v>146</v>
      </c>
      <c r="AU157" s="17" t="s">
        <v>81</v>
      </c>
    </row>
    <row r="158" s="2" customFormat="1" ht="21.75" customHeight="1">
      <c r="A158" s="36"/>
      <c r="B158" s="162"/>
      <c r="C158" s="181" t="s">
        <v>189</v>
      </c>
      <c r="D158" s="181" t="s">
        <v>149</v>
      </c>
      <c r="E158" s="182" t="s">
        <v>488</v>
      </c>
      <c r="F158" s="183" t="s">
        <v>489</v>
      </c>
      <c r="G158" s="184" t="s">
        <v>186</v>
      </c>
      <c r="H158" s="185">
        <v>3</v>
      </c>
      <c r="I158" s="186"/>
      <c r="J158" s="187">
        <f>ROUND(I158*H158,2)</f>
        <v>0</v>
      </c>
      <c r="K158" s="183" t="s">
        <v>143</v>
      </c>
      <c r="L158" s="188"/>
      <c r="M158" s="189" t="s">
        <v>3</v>
      </c>
      <c r="N158" s="190" t="s">
        <v>42</v>
      </c>
      <c r="O158" s="70"/>
      <c r="P158" s="172">
        <f>O158*H158</f>
        <v>0</v>
      </c>
      <c r="Q158" s="172">
        <v>0.012489999999999999</v>
      </c>
      <c r="R158" s="172">
        <f>Q158*H158</f>
        <v>0.037469999999999996</v>
      </c>
      <c r="S158" s="172">
        <v>0</v>
      </c>
      <c r="T158" s="173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74" t="s">
        <v>152</v>
      </c>
      <c r="AT158" s="174" t="s">
        <v>149</v>
      </c>
      <c r="AU158" s="174" t="s">
        <v>81</v>
      </c>
      <c r="AY158" s="17" t="s">
        <v>135</v>
      </c>
      <c r="BE158" s="175">
        <f>IF(N158="základní",J158,0)</f>
        <v>0</v>
      </c>
      <c r="BF158" s="175">
        <f>IF(N158="snížená",J158,0)</f>
        <v>0</v>
      </c>
      <c r="BG158" s="175">
        <f>IF(N158="zákl. přenesená",J158,0)</f>
        <v>0</v>
      </c>
      <c r="BH158" s="175">
        <f>IF(N158="sníž. přenesená",J158,0)</f>
        <v>0</v>
      </c>
      <c r="BI158" s="175">
        <f>IF(N158="nulová",J158,0)</f>
        <v>0</v>
      </c>
      <c r="BJ158" s="17" t="s">
        <v>79</v>
      </c>
      <c r="BK158" s="175">
        <f>ROUND(I158*H158,2)</f>
        <v>0</v>
      </c>
      <c r="BL158" s="17" t="s">
        <v>144</v>
      </c>
      <c r="BM158" s="174" t="s">
        <v>490</v>
      </c>
    </row>
    <row r="159" s="2" customFormat="1" ht="21.75" customHeight="1">
      <c r="A159" s="36"/>
      <c r="B159" s="162"/>
      <c r="C159" s="181" t="s">
        <v>491</v>
      </c>
      <c r="D159" s="181" t="s">
        <v>149</v>
      </c>
      <c r="E159" s="182" t="s">
        <v>492</v>
      </c>
      <c r="F159" s="183" t="s">
        <v>493</v>
      </c>
      <c r="G159" s="184" t="s">
        <v>186</v>
      </c>
      <c r="H159" s="185">
        <v>7</v>
      </c>
      <c r="I159" s="186"/>
      <c r="J159" s="187">
        <f>ROUND(I159*H159,2)</f>
        <v>0</v>
      </c>
      <c r="K159" s="183" t="s">
        <v>143</v>
      </c>
      <c r="L159" s="188"/>
      <c r="M159" s="189" t="s">
        <v>3</v>
      </c>
      <c r="N159" s="190" t="s">
        <v>42</v>
      </c>
      <c r="O159" s="70"/>
      <c r="P159" s="172">
        <f>O159*H159</f>
        <v>0</v>
      </c>
      <c r="Q159" s="172">
        <v>0.01521</v>
      </c>
      <c r="R159" s="172">
        <f>Q159*H159</f>
        <v>0.10647</v>
      </c>
      <c r="S159" s="172">
        <v>0</v>
      </c>
      <c r="T159" s="173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74" t="s">
        <v>152</v>
      </c>
      <c r="AT159" s="174" t="s">
        <v>149</v>
      </c>
      <c r="AU159" s="174" t="s">
        <v>81</v>
      </c>
      <c r="AY159" s="17" t="s">
        <v>135</v>
      </c>
      <c r="BE159" s="175">
        <f>IF(N159="základní",J159,0)</f>
        <v>0</v>
      </c>
      <c r="BF159" s="175">
        <f>IF(N159="snížená",J159,0)</f>
        <v>0</v>
      </c>
      <c r="BG159" s="175">
        <f>IF(N159="zákl. přenesená",J159,0)</f>
        <v>0</v>
      </c>
      <c r="BH159" s="175">
        <f>IF(N159="sníž. přenesená",J159,0)</f>
        <v>0</v>
      </c>
      <c r="BI159" s="175">
        <f>IF(N159="nulová",J159,0)</f>
        <v>0</v>
      </c>
      <c r="BJ159" s="17" t="s">
        <v>79</v>
      </c>
      <c r="BK159" s="175">
        <f>ROUND(I159*H159,2)</f>
        <v>0</v>
      </c>
      <c r="BL159" s="17" t="s">
        <v>144</v>
      </c>
      <c r="BM159" s="174" t="s">
        <v>494</v>
      </c>
    </row>
    <row r="160" s="12" customFormat="1" ht="22.8" customHeight="1">
      <c r="A160" s="12"/>
      <c r="B160" s="149"/>
      <c r="C160" s="12"/>
      <c r="D160" s="150" t="s">
        <v>70</v>
      </c>
      <c r="E160" s="160" t="s">
        <v>194</v>
      </c>
      <c r="F160" s="160" t="s">
        <v>195</v>
      </c>
      <c r="G160" s="12"/>
      <c r="H160" s="12"/>
      <c r="I160" s="152"/>
      <c r="J160" s="161">
        <f>BK160</f>
        <v>0</v>
      </c>
      <c r="K160" s="12"/>
      <c r="L160" s="149"/>
      <c r="M160" s="154"/>
      <c r="N160" s="155"/>
      <c r="O160" s="155"/>
      <c r="P160" s="156">
        <f>SUM(P161:P178)</f>
        <v>0</v>
      </c>
      <c r="Q160" s="155"/>
      <c r="R160" s="156">
        <f>SUM(R161:R178)</f>
        <v>0.57367919000000001</v>
      </c>
      <c r="S160" s="155"/>
      <c r="T160" s="157">
        <f>SUM(T161:T178)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50" t="s">
        <v>79</v>
      </c>
      <c r="AT160" s="158" t="s">
        <v>70</v>
      </c>
      <c r="AU160" s="158" t="s">
        <v>79</v>
      </c>
      <c r="AY160" s="150" t="s">
        <v>135</v>
      </c>
      <c r="BK160" s="159">
        <f>SUM(BK161:BK178)</f>
        <v>0</v>
      </c>
    </row>
    <row r="161" s="2" customFormat="1" ht="24.15" customHeight="1">
      <c r="A161" s="36"/>
      <c r="B161" s="162"/>
      <c r="C161" s="163" t="s">
        <v>495</v>
      </c>
      <c r="D161" s="163" t="s">
        <v>139</v>
      </c>
      <c r="E161" s="164" t="s">
        <v>496</v>
      </c>
      <c r="F161" s="165" t="s">
        <v>497</v>
      </c>
      <c r="G161" s="166" t="s">
        <v>176</v>
      </c>
      <c r="H161" s="167">
        <v>470.48000000000002</v>
      </c>
      <c r="I161" s="168"/>
      <c r="J161" s="169">
        <f>ROUND(I161*H161,2)</f>
        <v>0</v>
      </c>
      <c r="K161" s="165" t="s">
        <v>143</v>
      </c>
      <c r="L161" s="37"/>
      <c r="M161" s="170" t="s">
        <v>3</v>
      </c>
      <c r="N161" s="171" t="s">
        <v>42</v>
      </c>
      <c r="O161" s="70"/>
      <c r="P161" s="172">
        <f>O161*H161</f>
        <v>0</v>
      </c>
      <c r="Q161" s="172">
        <v>0.00012999999999999999</v>
      </c>
      <c r="R161" s="172">
        <f>Q161*H161</f>
        <v>0.061162399999999999</v>
      </c>
      <c r="S161" s="172">
        <v>0</v>
      </c>
      <c r="T161" s="173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74" t="s">
        <v>295</v>
      </c>
      <c r="AT161" s="174" t="s">
        <v>139</v>
      </c>
      <c r="AU161" s="174" t="s">
        <v>81</v>
      </c>
      <c r="AY161" s="17" t="s">
        <v>135</v>
      </c>
      <c r="BE161" s="175">
        <f>IF(N161="základní",J161,0)</f>
        <v>0</v>
      </c>
      <c r="BF161" s="175">
        <f>IF(N161="snížená",J161,0)</f>
        <v>0</v>
      </c>
      <c r="BG161" s="175">
        <f>IF(N161="zákl. přenesená",J161,0)</f>
        <v>0</v>
      </c>
      <c r="BH161" s="175">
        <f>IF(N161="sníž. přenesená",J161,0)</f>
        <v>0</v>
      </c>
      <c r="BI161" s="175">
        <f>IF(N161="nulová",J161,0)</f>
        <v>0</v>
      </c>
      <c r="BJ161" s="17" t="s">
        <v>79</v>
      </c>
      <c r="BK161" s="175">
        <f>ROUND(I161*H161,2)</f>
        <v>0</v>
      </c>
      <c r="BL161" s="17" t="s">
        <v>295</v>
      </c>
      <c r="BM161" s="174" t="s">
        <v>498</v>
      </c>
    </row>
    <row r="162" s="2" customFormat="1">
      <c r="A162" s="36"/>
      <c r="B162" s="37"/>
      <c r="C162" s="36"/>
      <c r="D162" s="176" t="s">
        <v>146</v>
      </c>
      <c r="E162" s="36"/>
      <c r="F162" s="177" t="s">
        <v>499</v>
      </c>
      <c r="G162" s="36"/>
      <c r="H162" s="36"/>
      <c r="I162" s="178"/>
      <c r="J162" s="36"/>
      <c r="K162" s="36"/>
      <c r="L162" s="37"/>
      <c r="M162" s="179"/>
      <c r="N162" s="180"/>
      <c r="O162" s="70"/>
      <c r="P162" s="70"/>
      <c r="Q162" s="70"/>
      <c r="R162" s="70"/>
      <c r="S162" s="70"/>
      <c r="T162" s="71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7" t="s">
        <v>146</v>
      </c>
      <c r="AU162" s="17" t="s">
        <v>81</v>
      </c>
    </row>
    <row r="163" s="2" customFormat="1" ht="16.5" customHeight="1">
      <c r="A163" s="36"/>
      <c r="B163" s="162"/>
      <c r="C163" s="163" t="s">
        <v>500</v>
      </c>
      <c r="D163" s="163" t="s">
        <v>139</v>
      </c>
      <c r="E163" s="164" t="s">
        <v>501</v>
      </c>
      <c r="F163" s="165" t="s">
        <v>502</v>
      </c>
      <c r="G163" s="166" t="s">
        <v>186</v>
      </c>
      <c r="H163" s="167">
        <v>5</v>
      </c>
      <c r="I163" s="168"/>
      <c r="J163" s="169">
        <f>ROUND(I163*H163,2)</f>
        <v>0</v>
      </c>
      <c r="K163" s="165" t="s">
        <v>3</v>
      </c>
      <c r="L163" s="37"/>
      <c r="M163" s="170" t="s">
        <v>3</v>
      </c>
      <c r="N163" s="171" t="s">
        <v>42</v>
      </c>
      <c r="O163" s="70"/>
      <c r="P163" s="172">
        <f>O163*H163</f>
        <v>0</v>
      </c>
      <c r="Q163" s="172">
        <v>0.00018000000000000001</v>
      </c>
      <c r="R163" s="172">
        <f>Q163*H163</f>
        <v>0.00090000000000000008</v>
      </c>
      <c r="S163" s="172">
        <v>0</v>
      </c>
      <c r="T163" s="173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74" t="s">
        <v>144</v>
      </c>
      <c r="AT163" s="174" t="s">
        <v>139</v>
      </c>
      <c r="AU163" s="174" t="s">
        <v>81</v>
      </c>
      <c r="AY163" s="17" t="s">
        <v>135</v>
      </c>
      <c r="BE163" s="175">
        <f>IF(N163="základní",J163,0)</f>
        <v>0</v>
      </c>
      <c r="BF163" s="175">
        <f>IF(N163="snížená",J163,0)</f>
        <v>0</v>
      </c>
      <c r="BG163" s="175">
        <f>IF(N163="zákl. přenesená",J163,0)</f>
        <v>0</v>
      </c>
      <c r="BH163" s="175">
        <f>IF(N163="sníž. přenesená",J163,0)</f>
        <v>0</v>
      </c>
      <c r="BI163" s="175">
        <f>IF(N163="nulová",J163,0)</f>
        <v>0</v>
      </c>
      <c r="BJ163" s="17" t="s">
        <v>79</v>
      </c>
      <c r="BK163" s="175">
        <f>ROUND(I163*H163,2)</f>
        <v>0</v>
      </c>
      <c r="BL163" s="17" t="s">
        <v>144</v>
      </c>
      <c r="BM163" s="174" t="s">
        <v>503</v>
      </c>
    </row>
    <row r="164" s="2" customFormat="1" ht="16.5" customHeight="1">
      <c r="A164" s="36"/>
      <c r="B164" s="162"/>
      <c r="C164" s="181" t="s">
        <v>504</v>
      </c>
      <c r="D164" s="181" t="s">
        <v>149</v>
      </c>
      <c r="E164" s="182" t="s">
        <v>505</v>
      </c>
      <c r="F164" s="183" t="s">
        <v>506</v>
      </c>
      <c r="G164" s="184" t="s">
        <v>186</v>
      </c>
      <c r="H164" s="185">
        <v>5</v>
      </c>
      <c r="I164" s="186"/>
      <c r="J164" s="187">
        <f>ROUND(I164*H164,2)</f>
        <v>0</v>
      </c>
      <c r="K164" s="183" t="s">
        <v>143</v>
      </c>
      <c r="L164" s="188"/>
      <c r="M164" s="189" t="s">
        <v>3</v>
      </c>
      <c r="N164" s="190" t="s">
        <v>42</v>
      </c>
      <c r="O164" s="70"/>
      <c r="P164" s="172">
        <f>O164*H164</f>
        <v>0</v>
      </c>
      <c r="Q164" s="172">
        <v>0.010999999999999999</v>
      </c>
      <c r="R164" s="172">
        <f>Q164*H164</f>
        <v>0.054999999999999993</v>
      </c>
      <c r="S164" s="172">
        <v>0</v>
      </c>
      <c r="T164" s="173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74" t="s">
        <v>152</v>
      </c>
      <c r="AT164" s="174" t="s">
        <v>149</v>
      </c>
      <c r="AU164" s="174" t="s">
        <v>81</v>
      </c>
      <c r="AY164" s="17" t="s">
        <v>135</v>
      </c>
      <c r="BE164" s="175">
        <f>IF(N164="základní",J164,0)</f>
        <v>0</v>
      </c>
      <c r="BF164" s="175">
        <f>IF(N164="snížená",J164,0)</f>
        <v>0</v>
      </c>
      <c r="BG164" s="175">
        <f>IF(N164="zákl. přenesená",J164,0)</f>
        <v>0</v>
      </c>
      <c r="BH164" s="175">
        <f>IF(N164="sníž. přenesená",J164,0)</f>
        <v>0</v>
      </c>
      <c r="BI164" s="175">
        <f>IF(N164="nulová",J164,0)</f>
        <v>0</v>
      </c>
      <c r="BJ164" s="17" t="s">
        <v>79</v>
      </c>
      <c r="BK164" s="175">
        <f>ROUND(I164*H164,2)</f>
        <v>0</v>
      </c>
      <c r="BL164" s="17" t="s">
        <v>144</v>
      </c>
      <c r="BM164" s="174" t="s">
        <v>507</v>
      </c>
    </row>
    <row r="165" s="2" customFormat="1" ht="16.5" customHeight="1">
      <c r="A165" s="36"/>
      <c r="B165" s="162"/>
      <c r="C165" s="163" t="s">
        <v>508</v>
      </c>
      <c r="D165" s="163" t="s">
        <v>139</v>
      </c>
      <c r="E165" s="164" t="s">
        <v>509</v>
      </c>
      <c r="F165" s="165" t="s">
        <v>510</v>
      </c>
      <c r="G165" s="166" t="s">
        <v>186</v>
      </c>
      <c r="H165" s="167">
        <v>55</v>
      </c>
      <c r="I165" s="168"/>
      <c r="J165" s="169">
        <f>ROUND(I165*H165,2)</f>
        <v>0</v>
      </c>
      <c r="K165" s="165" t="s">
        <v>143</v>
      </c>
      <c r="L165" s="37"/>
      <c r="M165" s="170" t="s">
        <v>3</v>
      </c>
      <c r="N165" s="171" t="s">
        <v>42</v>
      </c>
      <c r="O165" s="70"/>
      <c r="P165" s="172">
        <f>O165*H165</f>
        <v>0</v>
      </c>
      <c r="Q165" s="172">
        <v>1.0000000000000001E-05</v>
      </c>
      <c r="R165" s="172">
        <f>Q165*H165</f>
        <v>0.00055000000000000003</v>
      </c>
      <c r="S165" s="172">
        <v>0</v>
      </c>
      <c r="T165" s="173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74" t="s">
        <v>144</v>
      </c>
      <c r="AT165" s="174" t="s">
        <v>139</v>
      </c>
      <c r="AU165" s="174" t="s">
        <v>81</v>
      </c>
      <c r="AY165" s="17" t="s">
        <v>135</v>
      </c>
      <c r="BE165" s="175">
        <f>IF(N165="základní",J165,0)</f>
        <v>0</v>
      </c>
      <c r="BF165" s="175">
        <f>IF(N165="snížená",J165,0)</f>
        <v>0</v>
      </c>
      <c r="BG165" s="175">
        <f>IF(N165="zákl. přenesená",J165,0)</f>
        <v>0</v>
      </c>
      <c r="BH165" s="175">
        <f>IF(N165="sníž. přenesená",J165,0)</f>
        <v>0</v>
      </c>
      <c r="BI165" s="175">
        <f>IF(N165="nulová",J165,0)</f>
        <v>0</v>
      </c>
      <c r="BJ165" s="17" t="s">
        <v>79</v>
      </c>
      <c r="BK165" s="175">
        <f>ROUND(I165*H165,2)</f>
        <v>0</v>
      </c>
      <c r="BL165" s="17" t="s">
        <v>144</v>
      </c>
      <c r="BM165" s="174" t="s">
        <v>511</v>
      </c>
    </row>
    <row r="166" s="2" customFormat="1">
      <c r="A166" s="36"/>
      <c r="B166" s="37"/>
      <c r="C166" s="36"/>
      <c r="D166" s="176" t="s">
        <v>146</v>
      </c>
      <c r="E166" s="36"/>
      <c r="F166" s="177" t="s">
        <v>512</v>
      </c>
      <c r="G166" s="36"/>
      <c r="H166" s="36"/>
      <c r="I166" s="178"/>
      <c r="J166" s="36"/>
      <c r="K166" s="36"/>
      <c r="L166" s="37"/>
      <c r="M166" s="179"/>
      <c r="N166" s="180"/>
      <c r="O166" s="70"/>
      <c r="P166" s="70"/>
      <c r="Q166" s="70"/>
      <c r="R166" s="70"/>
      <c r="S166" s="70"/>
      <c r="T166" s="71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7" t="s">
        <v>146</v>
      </c>
      <c r="AU166" s="17" t="s">
        <v>81</v>
      </c>
    </row>
    <row r="167" s="2" customFormat="1" ht="16.5" customHeight="1">
      <c r="A167" s="36"/>
      <c r="B167" s="162"/>
      <c r="C167" s="181" t="s">
        <v>513</v>
      </c>
      <c r="D167" s="181" t="s">
        <v>149</v>
      </c>
      <c r="E167" s="182" t="s">
        <v>514</v>
      </c>
      <c r="F167" s="183" t="s">
        <v>515</v>
      </c>
      <c r="G167" s="184" t="s">
        <v>186</v>
      </c>
      <c r="H167" s="185">
        <v>34</v>
      </c>
      <c r="I167" s="186"/>
      <c r="J167" s="187">
        <f>ROUND(I167*H167,2)</f>
        <v>0</v>
      </c>
      <c r="K167" s="183" t="s">
        <v>3</v>
      </c>
      <c r="L167" s="188"/>
      <c r="M167" s="189" t="s">
        <v>3</v>
      </c>
      <c r="N167" s="190" t="s">
        <v>42</v>
      </c>
      <c r="O167" s="70"/>
      <c r="P167" s="172">
        <f>O167*H167</f>
        <v>0</v>
      </c>
      <c r="Q167" s="172">
        <v>0</v>
      </c>
      <c r="R167" s="172">
        <f>Q167*H167</f>
        <v>0</v>
      </c>
      <c r="S167" s="172">
        <v>0</v>
      </c>
      <c r="T167" s="173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74" t="s">
        <v>152</v>
      </c>
      <c r="AT167" s="174" t="s">
        <v>149</v>
      </c>
      <c r="AU167" s="174" t="s">
        <v>81</v>
      </c>
      <c r="AY167" s="17" t="s">
        <v>135</v>
      </c>
      <c r="BE167" s="175">
        <f>IF(N167="základní",J167,0)</f>
        <v>0</v>
      </c>
      <c r="BF167" s="175">
        <f>IF(N167="snížená",J167,0)</f>
        <v>0</v>
      </c>
      <c r="BG167" s="175">
        <f>IF(N167="zákl. přenesená",J167,0)</f>
        <v>0</v>
      </c>
      <c r="BH167" s="175">
        <f>IF(N167="sníž. přenesená",J167,0)</f>
        <v>0</v>
      </c>
      <c r="BI167" s="175">
        <f>IF(N167="nulová",J167,0)</f>
        <v>0</v>
      </c>
      <c r="BJ167" s="17" t="s">
        <v>79</v>
      </c>
      <c r="BK167" s="175">
        <f>ROUND(I167*H167,2)</f>
        <v>0</v>
      </c>
      <c r="BL167" s="17" t="s">
        <v>144</v>
      </c>
      <c r="BM167" s="174" t="s">
        <v>516</v>
      </c>
    </row>
    <row r="168" s="2" customFormat="1" ht="16.5" customHeight="1">
      <c r="A168" s="36"/>
      <c r="B168" s="162"/>
      <c r="C168" s="181" t="s">
        <v>517</v>
      </c>
      <c r="D168" s="181" t="s">
        <v>149</v>
      </c>
      <c r="E168" s="182" t="s">
        <v>518</v>
      </c>
      <c r="F168" s="183" t="s">
        <v>519</v>
      </c>
      <c r="G168" s="184" t="s">
        <v>186</v>
      </c>
      <c r="H168" s="185">
        <v>21</v>
      </c>
      <c r="I168" s="186"/>
      <c r="J168" s="187">
        <f>ROUND(I168*H168,2)</f>
        <v>0</v>
      </c>
      <c r="K168" s="183" t="s">
        <v>3</v>
      </c>
      <c r="L168" s="188"/>
      <c r="M168" s="189" t="s">
        <v>3</v>
      </c>
      <c r="N168" s="190" t="s">
        <v>42</v>
      </c>
      <c r="O168" s="70"/>
      <c r="P168" s="172">
        <f>O168*H168</f>
        <v>0</v>
      </c>
      <c r="Q168" s="172">
        <v>0</v>
      </c>
      <c r="R168" s="172">
        <f>Q168*H168</f>
        <v>0</v>
      </c>
      <c r="S168" s="172">
        <v>0</v>
      </c>
      <c r="T168" s="173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74" t="s">
        <v>152</v>
      </c>
      <c r="AT168" s="174" t="s">
        <v>149</v>
      </c>
      <c r="AU168" s="174" t="s">
        <v>81</v>
      </c>
      <c r="AY168" s="17" t="s">
        <v>135</v>
      </c>
      <c r="BE168" s="175">
        <f>IF(N168="základní",J168,0)</f>
        <v>0</v>
      </c>
      <c r="BF168" s="175">
        <f>IF(N168="snížená",J168,0)</f>
        <v>0</v>
      </c>
      <c r="BG168" s="175">
        <f>IF(N168="zákl. přenesená",J168,0)</f>
        <v>0</v>
      </c>
      <c r="BH168" s="175">
        <f>IF(N168="sníž. přenesená",J168,0)</f>
        <v>0</v>
      </c>
      <c r="BI168" s="175">
        <f>IF(N168="nulová",J168,0)</f>
        <v>0</v>
      </c>
      <c r="BJ168" s="17" t="s">
        <v>79</v>
      </c>
      <c r="BK168" s="175">
        <f>ROUND(I168*H168,2)</f>
        <v>0</v>
      </c>
      <c r="BL168" s="17" t="s">
        <v>144</v>
      </c>
      <c r="BM168" s="174" t="s">
        <v>520</v>
      </c>
    </row>
    <row r="169" s="2" customFormat="1" ht="16.5" customHeight="1">
      <c r="A169" s="36"/>
      <c r="B169" s="162"/>
      <c r="C169" s="163" t="s">
        <v>521</v>
      </c>
      <c r="D169" s="163" t="s">
        <v>139</v>
      </c>
      <c r="E169" s="164" t="s">
        <v>522</v>
      </c>
      <c r="F169" s="165" t="s">
        <v>523</v>
      </c>
      <c r="G169" s="166" t="s">
        <v>176</v>
      </c>
      <c r="H169" s="167">
        <v>19.481000000000002</v>
      </c>
      <c r="I169" s="168"/>
      <c r="J169" s="169">
        <f>ROUND(I169*H169,2)</f>
        <v>0</v>
      </c>
      <c r="K169" s="165" t="s">
        <v>143</v>
      </c>
      <c r="L169" s="37"/>
      <c r="M169" s="170" t="s">
        <v>3</v>
      </c>
      <c r="N169" s="171" t="s">
        <v>42</v>
      </c>
      <c r="O169" s="70"/>
      <c r="P169" s="172">
        <f>O169*H169</f>
        <v>0</v>
      </c>
      <c r="Q169" s="172">
        <v>0</v>
      </c>
      <c r="R169" s="172">
        <f>Q169*H169</f>
        <v>0</v>
      </c>
      <c r="S169" s="172">
        <v>0</v>
      </c>
      <c r="T169" s="173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74" t="s">
        <v>144</v>
      </c>
      <c r="AT169" s="174" t="s">
        <v>139</v>
      </c>
      <c r="AU169" s="174" t="s">
        <v>81</v>
      </c>
      <c r="AY169" s="17" t="s">
        <v>135</v>
      </c>
      <c r="BE169" s="175">
        <f>IF(N169="základní",J169,0)</f>
        <v>0</v>
      </c>
      <c r="BF169" s="175">
        <f>IF(N169="snížená",J169,0)</f>
        <v>0</v>
      </c>
      <c r="BG169" s="175">
        <f>IF(N169="zákl. přenesená",J169,0)</f>
        <v>0</v>
      </c>
      <c r="BH169" s="175">
        <f>IF(N169="sníž. přenesená",J169,0)</f>
        <v>0</v>
      </c>
      <c r="BI169" s="175">
        <f>IF(N169="nulová",J169,0)</f>
        <v>0</v>
      </c>
      <c r="BJ169" s="17" t="s">
        <v>79</v>
      </c>
      <c r="BK169" s="175">
        <f>ROUND(I169*H169,2)</f>
        <v>0</v>
      </c>
      <c r="BL169" s="17" t="s">
        <v>144</v>
      </c>
      <c r="BM169" s="174" t="s">
        <v>524</v>
      </c>
    </row>
    <row r="170" s="2" customFormat="1">
      <c r="A170" s="36"/>
      <c r="B170" s="37"/>
      <c r="C170" s="36"/>
      <c r="D170" s="176" t="s">
        <v>146</v>
      </c>
      <c r="E170" s="36"/>
      <c r="F170" s="177" t="s">
        <v>525</v>
      </c>
      <c r="G170" s="36"/>
      <c r="H170" s="36"/>
      <c r="I170" s="178"/>
      <c r="J170" s="36"/>
      <c r="K170" s="36"/>
      <c r="L170" s="37"/>
      <c r="M170" s="179"/>
      <c r="N170" s="180"/>
      <c r="O170" s="70"/>
      <c r="P170" s="70"/>
      <c r="Q170" s="70"/>
      <c r="R170" s="70"/>
      <c r="S170" s="70"/>
      <c r="T170" s="71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7" t="s">
        <v>146</v>
      </c>
      <c r="AU170" s="17" t="s">
        <v>81</v>
      </c>
    </row>
    <row r="171" s="2" customFormat="1" ht="16.5" customHeight="1">
      <c r="A171" s="36"/>
      <c r="B171" s="162"/>
      <c r="C171" s="163" t="s">
        <v>526</v>
      </c>
      <c r="D171" s="163" t="s">
        <v>139</v>
      </c>
      <c r="E171" s="164" t="s">
        <v>527</v>
      </c>
      <c r="F171" s="165" t="s">
        <v>528</v>
      </c>
      <c r="G171" s="166" t="s">
        <v>176</v>
      </c>
      <c r="H171" s="167">
        <v>9</v>
      </c>
      <c r="I171" s="168"/>
      <c r="J171" s="169">
        <f>ROUND(I171*H171,2)</f>
        <v>0</v>
      </c>
      <c r="K171" s="165" t="s">
        <v>143</v>
      </c>
      <c r="L171" s="37"/>
      <c r="M171" s="170" t="s">
        <v>3</v>
      </c>
      <c r="N171" s="171" t="s">
        <v>42</v>
      </c>
      <c r="O171" s="70"/>
      <c r="P171" s="172">
        <f>O171*H171</f>
        <v>0</v>
      </c>
      <c r="Q171" s="172">
        <v>0.020140000000000002</v>
      </c>
      <c r="R171" s="172">
        <f>Q171*H171</f>
        <v>0.18126</v>
      </c>
      <c r="S171" s="172">
        <v>0</v>
      </c>
      <c r="T171" s="173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74" t="s">
        <v>144</v>
      </c>
      <c r="AT171" s="174" t="s">
        <v>139</v>
      </c>
      <c r="AU171" s="174" t="s">
        <v>81</v>
      </c>
      <c r="AY171" s="17" t="s">
        <v>135</v>
      </c>
      <c r="BE171" s="175">
        <f>IF(N171="základní",J171,0)</f>
        <v>0</v>
      </c>
      <c r="BF171" s="175">
        <f>IF(N171="snížená",J171,0)</f>
        <v>0</v>
      </c>
      <c r="BG171" s="175">
        <f>IF(N171="zákl. přenesená",J171,0)</f>
        <v>0</v>
      </c>
      <c r="BH171" s="175">
        <f>IF(N171="sníž. přenesená",J171,0)</f>
        <v>0</v>
      </c>
      <c r="BI171" s="175">
        <f>IF(N171="nulová",J171,0)</f>
        <v>0</v>
      </c>
      <c r="BJ171" s="17" t="s">
        <v>79</v>
      </c>
      <c r="BK171" s="175">
        <f>ROUND(I171*H171,2)</f>
        <v>0</v>
      </c>
      <c r="BL171" s="17" t="s">
        <v>144</v>
      </c>
      <c r="BM171" s="174" t="s">
        <v>529</v>
      </c>
    </row>
    <row r="172" s="2" customFormat="1">
      <c r="A172" s="36"/>
      <c r="B172" s="37"/>
      <c r="C172" s="36"/>
      <c r="D172" s="176" t="s">
        <v>146</v>
      </c>
      <c r="E172" s="36"/>
      <c r="F172" s="177" t="s">
        <v>530</v>
      </c>
      <c r="G172" s="36"/>
      <c r="H172" s="36"/>
      <c r="I172" s="178"/>
      <c r="J172" s="36"/>
      <c r="K172" s="36"/>
      <c r="L172" s="37"/>
      <c r="M172" s="179"/>
      <c r="N172" s="180"/>
      <c r="O172" s="70"/>
      <c r="P172" s="70"/>
      <c r="Q172" s="70"/>
      <c r="R172" s="70"/>
      <c r="S172" s="70"/>
      <c r="T172" s="71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7" t="s">
        <v>146</v>
      </c>
      <c r="AU172" s="17" t="s">
        <v>81</v>
      </c>
    </row>
    <row r="173" s="2" customFormat="1" ht="24.15" customHeight="1">
      <c r="A173" s="36"/>
      <c r="B173" s="162"/>
      <c r="C173" s="163" t="s">
        <v>531</v>
      </c>
      <c r="D173" s="163" t="s">
        <v>139</v>
      </c>
      <c r="E173" s="164" t="s">
        <v>532</v>
      </c>
      <c r="F173" s="165" t="s">
        <v>533</v>
      </c>
      <c r="G173" s="166" t="s">
        <v>176</v>
      </c>
      <c r="H173" s="167">
        <v>5</v>
      </c>
      <c r="I173" s="168"/>
      <c r="J173" s="169">
        <f>ROUND(I173*H173,2)</f>
        <v>0</v>
      </c>
      <c r="K173" s="165" t="s">
        <v>143</v>
      </c>
      <c r="L173" s="37"/>
      <c r="M173" s="170" t="s">
        <v>3</v>
      </c>
      <c r="N173" s="171" t="s">
        <v>42</v>
      </c>
      <c r="O173" s="70"/>
      <c r="P173" s="172">
        <f>O173*H173</f>
        <v>0</v>
      </c>
      <c r="Q173" s="172">
        <v>0.040289999999999999</v>
      </c>
      <c r="R173" s="172">
        <f>Q173*H173</f>
        <v>0.20144999999999999</v>
      </c>
      <c r="S173" s="172">
        <v>0</v>
      </c>
      <c r="T173" s="173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74" t="s">
        <v>144</v>
      </c>
      <c r="AT173" s="174" t="s">
        <v>139</v>
      </c>
      <c r="AU173" s="174" t="s">
        <v>81</v>
      </c>
      <c r="AY173" s="17" t="s">
        <v>135</v>
      </c>
      <c r="BE173" s="175">
        <f>IF(N173="základní",J173,0)</f>
        <v>0</v>
      </c>
      <c r="BF173" s="175">
        <f>IF(N173="snížená",J173,0)</f>
        <v>0</v>
      </c>
      <c r="BG173" s="175">
        <f>IF(N173="zákl. přenesená",J173,0)</f>
        <v>0</v>
      </c>
      <c r="BH173" s="175">
        <f>IF(N173="sníž. přenesená",J173,0)</f>
        <v>0</v>
      </c>
      <c r="BI173" s="175">
        <f>IF(N173="nulová",J173,0)</f>
        <v>0</v>
      </c>
      <c r="BJ173" s="17" t="s">
        <v>79</v>
      </c>
      <c r="BK173" s="175">
        <f>ROUND(I173*H173,2)</f>
        <v>0</v>
      </c>
      <c r="BL173" s="17" t="s">
        <v>144</v>
      </c>
      <c r="BM173" s="174" t="s">
        <v>534</v>
      </c>
    </row>
    <row r="174" s="2" customFormat="1">
      <c r="A174" s="36"/>
      <c r="B174" s="37"/>
      <c r="C174" s="36"/>
      <c r="D174" s="176" t="s">
        <v>146</v>
      </c>
      <c r="E174" s="36"/>
      <c r="F174" s="177" t="s">
        <v>535</v>
      </c>
      <c r="G174" s="36"/>
      <c r="H174" s="36"/>
      <c r="I174" s="178"/>
      <c r="J174" s="36"/>
      <c r="K174" s="36"/>
      <c r="L174" s="37"/>
      <c r="M174" s="179"/>
      <c r="N174" s="180"/>
      <c r="O174" s="70"/>
      <c r="P174" s="70"/>
      <c r="Q174" s="70"/>
      <c r="R174" s="70"/>
      <c r="S174" s="70"/>
      <c r="T174" s="71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7" t="s">
        <v>146</v>
      </c>
      <c r="AU174" s="17" t="s">
        <v>81</v>
      </c>
    </row>
    <row r="175" s="2" customFormat="1" ht="16.5" customHeight="1">
      <c r="A175" s="36"/>
      <c r="B175" s="162"/>
      <c r="C175" s="163" t="s">
        <v>536</v>
      </c>
      <c r="D175" s="163" t="s">
        <v>139</v>
      </c>
      <c r="E175" s="164" t="s">
        <v>537</v>
      </c>
      <c r="F175" s="165" t="s">
        <v>538</v>
      </c>
      <c r="G175" s="166" t="s">
        <v>176</v>
      </c>
      <c r="H175" s="167">
        <v>9</v>
      </c>
      <c r="I175" s="168"/>
      <c r="J175" s="169">
        <f>ROUND(I175*H175,2)</f>
        <v>0</v>
      </c>
      <c r="K175" s="165" t="s">
        <v>143</v>
      </c>
      <c r="L175" s="37"/>
      <c r="M175" s="170" t="s">
        <v>3</v>
      </c>
      <c r="N175" s="171" t="s">
        <v>42</v>
      </c>
      <c r="O175" s="70"/>
      <c r="P175" s="172">
        <f>O175*H175</f>
        <v>0</v>
      </c>
      <c r="Q175" s="172">
        <v>0.0039699999999999996</v>
      </c>
      <c r="R175" s="172">
        <f>Q175*H175</f>
        <v>0.035729999999999998</v>
      </c>
      <c r="S175" s="172">
        <v>0</v>
      </c>
      <c r="T175" s="173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174" t="s">
        <v>144</v>
      </c>
      <c r="AT175" s="174" t="s">
        <v>139</v>
      </c>
      <c r="AU175" s="174" t="s">
        <v>81</v>
      </c>
      <c r="AY175" s="17" t="s">
        <v>135</v>
      </c>
      <c r="BE175" s="175">
        <f>IF(N175="základní",J175,0)</f>
        <v>0</v>
      </c>
      <c r="BF175" s="175">
        <f>IF(N175="snížená",J175,0)</f>
        <v>0</v>
      </c>
      <c r="BG175" s="175">
        <f>IF(N175="zákl. přenesená",J175,0)</f>
        <v>0</v>
      </c>
      <c r="BH175" s="175">
        <f>IF(N175="sníž. přenesená",J175,0)</f>
        <v>0</v>
      </c>
      <c r="BI175" s="175">
        <f>IF(N175="nulová",J175,0)</f>
        <v>0</v>
      </c>
      <c r="BJ175" s="17" t="s">
        <v>79</v>
      </c>
      <c r="BK175" s="175">
        <f>ROUND(I175*H175,2)</f>
        <v>0</v>
      </c>
      <c r="BL175" s="17" t="s">
        <v>144</v>
      </c>
      <c r="BM175" s="174" t="s">
        <v>539</v>
      </c>
    </row>
    <row r="176" s="2" customFormat="1">
      <c r="A176" s="36"/>
      <c r="B176" s="37"/>
      <c r="C176" s="36"/>
      <c r="D176" s="176" t="s">
        <v>146</v>
      </c>
      <c r="E176" s="36"/>
      <c r="F176" s="177" t="s">
        <v>540</v>
      </c>
      <c r="G176" s="36"/>
      <c r="H176" s="36"/>
      <c r="I176" s="178"/>
      <c r="J176" s="36"/>
      <c r="K176" s="36"/>
      <c r="L176" s="37"/>
      <c r="M176" s="179"/>
      <c r="N176" s="180"/>
      <c r="O176" s="70"/>
      <c r="P176" s="70"/>
      <c r="Q176" s="70"/>
      <c r="R176" s="70"/>
      <c r="S176" s="70"/>
      <c r="T176" s="71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7" t="s">
        <v>146</v>
      </c>
      <c r="AU176" s="17" t="s">
        <v>81</v>
      </c>
    </row>
    <row r="177" s="2" customFormat="1" ht="16.5" customHeight="1">
      <c r="A177" s="36"/>
      <c r="B177" s="162"/>
      <c r="C177" s="163" t="s">
        <v>541</v>
      </c>
      <c r="D177" s="163" t="s">
        <v>139</v>
      </c>
      <c r="E177" s="164" t="s">
        <v>542</v>
      </c>
      <c r="F177" s="165" t="s">
        <v>543</v>
      </c>
      <c r="G177" s="166" t="s">
        <v>176</v>
      </c>
      <c r="H177" s="167">
        <v>10.481</v>
      </c>
      <c r="I177" s="168"/>
      <c r="J177" s="169">
        <f>ROUND(I177*H177,2)</f>
        <v>0</v>
      </c>
      <c r="K177" s="165" t="s">
        <v>143</v>
      </c>
      <c r="L177" s="37"/>
      <c r="M177" s="170" t="s">
        <v>3</v>
      </c>
      <c r="N177" s="171" t="s">
        <v>42</v>
      </c>
      <c r="O177" s="70"/>
      <c r="P177" s="172">
        <f>O177*H177</f>
        <v>0</v>
      </c>
      <c r="Q177" s="172">
        <v>0.0035899999999999999</v>
      </c>
      <c r="R177" s="172">
        <f>Q177*H177</f>
        <v>0.03762679</v>
      </c>
      <c r="S177" s="172">
        <v>0</v>
      </c>
      <c r="T177" s="173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74" t="s">
        <v>144</v>
      </c>
      <c r="AT177" s="174" t="s">
        <v>139</v>
      </c>
      <c r="AU177" s="174" t="s">
        <v>81</v>
      </c>
      <c r="AY177" s="17" t="s">
        <v>135</v>
      </c>
      <c r="BE177" s="175">
        <f>IF(N177="základní",J177,0)</f>
        <v>0</v>
      </c>
      <c r="BF177" s="175">
        <f>IF(N177="snížená",J177,0)</f>
        <v>0</v>
      </c>
      <c r="BG177" s="175">
        <f>IF(N177="zákl. přenesená",J177,0)</f>
        <v>0</v>
      </c>
      <c r="BH177" s="175">
        <f>IF(N177="sníž. přenesená",J177,0)</f>
        <v>0</v>
      </c>
      <c r="BI177" s="175">
        <f>IF(N177="nulová",J177,0)</f>
        <v>0</v>
      </c>
      <c r="BJ177" s="17" t="s">
        <v>79</v>
      </c>
      <c r="BK177" s="175">
        <f>ROUND(I177*H177,2)</f>
        <v>0</v>
      </c>
      <c r="BL177" s="17" t="s">
        <v>144</v>
      </c>
      <c r="BM177" s="174" t="s">
        <v>544</v>
      </c>
    </row>
    <row r="178" s="2" customFormat="1">
      <c r="A178" s="36"/>
      <c r="B178" s="37"/>
      <c r="C178" s="36"/>
      <c r="D178" s="176" t="s">
        <v>146</v>
      </c>
      <c r="E178" s="36"/>
      <c r="F178" s="177" t="s">
        <v>545</v>
      </c>
      <c r="G178" s="36"/>
      <c r="H178" s="36"/>
      <c r="I178" s="178"/>
      <c r="J178" s="36"/>
      <c r="K178" s="36"/>
      <c r="L178" s="37"/>
      <c r="M178" s="179"/>
      <c r="N178" s="180"/>
      <c r="O178" s="70"/>
      <c r="P178" s="70"/>
      <c r="Q178" s="70"/>
      <c r="R178" s="70"/>
      <c r="S178" s="70"/>
      <c r="T178" s="71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7" t="s">
        <v>146</v>
      </c>
      <c r="AU178" s="17" t="s">
        <v>81</v>
      </c>
    </row>
    <row r="179" s="12" customFormat="1" ht="22.8" customHeight="1">
      <c r="A179" s="12"/>
      <c r="B179" s="149"/>
      <c r="C179" s="12"/>
      <c r="D179" s="150" t="s">
        <v>70</v>
      </c>
      <c r="E179" s="160" t="s">
        <v>280</v>
      </c>
      <c r="F179" s="160" t="s">
        <v>281</v>
      </c>
      <c r="G179" s="12"/>
      <c r="H179" s="12"/>
      <c r="I179" s="152"/>
      <c r="J179" s="161">
        <f>BK179</f>
        <v>0</v>
      </c>
      <c r="K179" s="12"/>
      <c r="L179" s="149"/>
      <c r="M179" s="154"/>
      <c r="N179" s="155"/>
      <c r="O179" s="155"/>
      <c r="P179" s="156">
        <f>SUM(P180:P181)</f>
        <v>0</v>
      </c>
      <c r="Q179" s="155"/>
      <c r="R179" s="156">
        <f>SUM(R180:R181)</f>
        <v>0</v>
      </c>
      <c r="S179" s="155"/>
      <c r="T179" s="157">
        <f>SUM(T180:T181)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50" t="s">
        <v>79</v>
      </c>
      <c r="AT179" s="158" t="s">
        <v>70</v>
      </c>
      <c r="AU179" s="158" t="s">
        <v>79</v>
      </c>
      <c r="AY179" s="150" t="s">
        <v>135</v>
      </c>
      <c r="BK179" s="159">
        <f>SUM(BK180:BK181)</f>
        <v>0</v>
      </c>
    </row>
    <row r="180" s="2" customFormat="1" ht="37.8" customHeight="1">
      <c r="A180" s="36"/>
      <c r="B180" s="162"/>
      <c r="C180" s="163" t="s">
        <v>546</v>
      </c>
      <c r="D180" s="163" t="s">
        <v>139</v>
      </c>
      <c r="E180" s="164" t="s">
        <v>283</v>
      </c>
      <c r="F180" s="165" t="s">
        <v>284</v>
      </c>
      <c r="G180" s="166" t="s">
        <v>142</v>
      </c>
      <c r="H180" s="167">
        <v>193.19900000000001</v>
      </c>
      <c r="I180" s="168"/>
      <c r="J180" s="169">
        <f>ROUND(I180*H180,2)</f>
        <v>0</v>
      </c>
      <c r="K180" s="165" t="s">
        <v>143</v>
      </c>
      <c r="L180" s="37"/>
      <c r="M180" s="170" t="s">
        <v>3</v>
      </c>
      <c r="N180" s="171" t="s">
        <v>42</v>
      </c>
      <c r="O180" s="70"/>
      <c r="P180" s="172">
        <f>O180*H180</f>
        <v>0</v>
      </c>
      <c r="Q180" s="172">
        <v>0</v>
      </c>
      <c r="R180" s="172">
        <f>Q180*H180</f>
        <v>0</v>
      </c>
      <c r="S180" s="172">
        <v>0</v>
      </c>
      <c r="T180" s="173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74" t="s">
        <v>144</v>
      </c>
      <c r="AT180" s="174" t="s">
        <v>139</v>
      </c>
      <c r="AU180" s="174" t="s">
        <v>81</v>
      </c>
      <c r="AY180" s="17" t="s">
        <v>135</v>
      </c>
      <c r="BE180" s="175">
        <f>IF(N180="základní",J180,0)</f>
        <v>0</v>
      </c>
      <c r="BF180" s="175">
        <f>IF(N180="snížená",J180,0)</f>
        <v>0</v>
      </c>
      <c r="BG180" s="175">
        <f>IF(N180="zákl. přenesená",J180,0)</f>
        <v>0</v>
      </c>
      <c r="BH180" s="175">
        <f>IF(N180="sníž. přenesená",J180,0)</f>
        <v>0</v>
      </c>
      <c r="BI180" s="175">
        <f>IF(N180="nulová",J180,0)</f>
        <v>0</v>
      </c>
      <c r="BJ180" s="17" t="s">
        <v>79</v>
      </c>
      <c r="BK180" s="175">
        <f>ROUND(I180*H180,2)</f>
        <v>0</v>
      </c>
      <c r="BL180" s="17" t="s">
        <v>144</v>
      </c>
      <c r="BM180" s="174" t="s">
        <v>547</v>
      </c>
    </row>
    <row r="181" s="2" customFormat="1">
      <c r="A181" s="36"/>
      <c r="B181" s="37"/>
      <c r="C181" s="36"/>
      <c r="D181" s="176" t="s">
        <v>146</v>
      </c>
      <c r="E181" s="36"/>
      <c r="F181" s="177" t="s">
        <v>286</v>
      </c>
      <c r="G181" s="36"/>
      <c r="H181" s="36"/>
      <c r="I181" s="178"/>
      <c r="J181" s="36"/>
      <c r="K181" s="36"/>
      <c r="L181" s="37"/>
      <c r="M181" s="179"/>
      <c r="N181" s="180"/>
      <c r="O181" s="70"/>
      <c r="P181" s="70"/>
      <c r="Q181" s="70"/>
      <c r="R181" s="70"/>
      <c r="S181" s="70"/>
      <c r="T181" s="71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7" t="s">
        <v>146</v>
      </c>
      <c r="AU181" s="17" t="s">
        <v>81</v>
      </c>
    </row>
    <row r="182" s="12" customFormat="1" ht="25.92" customHeight="1">
      <c r="A182" s="12"/>
      <c r="B182" s="149"/>
      <c r="C182" s="12"/>
      <c r="D182" s="150" t="s">
        <v>70</v>
      </c>
      <c r="E182" s="151" t="s">
        <v>287</v>
      </c>
      <c r="F182" s="151" t="s">
        <v>288</v>
      </c>
      <c r="G182" s="12"/>
      <c r="H182" s="12"/>
      <c r="I182" s="152"/>
      <c r="J182" s="153">
        <f>BK182</f>
        <v>0</v>
      </c>
      <c r="K182" s="12"/>
      <c r="L182" s="149"/>
      <c r="M182" s="154"/>
      <c r="N182" s="155"/>
      <c r="O182" s="155"/>
      <c r="P182" s="156">
        <f>P183+P192+P218+P262+P269+P284+P297+P312+P336+P351+P356+P362</f>
        <v>0</v>
      </c>
      <c r="Q182" s="155"/>
      <c r="R182" s="156">
        <f>R183+R192+R218+R262+R269+R284+R297+R312+R336+R351+R356+R362</f>
        <v>18.097411040000001</v>
      </c>
      <c r="S182" s="155"/>
      <c r="T182" s="157">
        <f>T183+T192+T218+T262+T269+T284+T297+T312+T336+T351+T356+T362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0" t="s">
        <v>81</v>
      </c>
      <c r="AT182" s="158" t="s">
        <v>70</v>
      </c>
      <c r="AU182" s="158" t="s">
        <v>71</v>
      </c>
      <c r="AY182" s="150" t="s">
        <v>135</v>
      </c>
      <c r="BK182" s="159">
        <f>BK183+BK192+BK218+BK262+BK269+BK284+BK297+BK312+BK336+BK351+BK356+BK362</f>
        <v>0</v>
      </c>
    </row>
    <row r="183" s="12" customFormat="1" ht="22.8" customHeight="1">
      <c r="A183" s="12"/>
      <c r="B183" s="149"/>
      <c r="C183" s="12"/>
      <c r="D183" s="150" t="s">
        <v>70</v>
      </c>
      <c r="E183" s="160" t="s">
        <v>548</v>
      </c>
      <c r="F183" s="160" t="s">
        <v>549</v>
      </c>
      <c r="G183" s="12"/>
      <c r="H183" s="12"/>
      <c r="I183" s="152"/>
      <c r="J183" s="161">
        <f>BK183</f>
        <v>0</v>
      </c>
      <c r="K183" s="12"/>
      <c r="L183" s="149"/>
      <c r="M183" s="154"/>
      <c r="N183" s="155"/>
      <c r="O183" s="155"/>
      <c r="P183" s="156">
        <f>SUM(P184:P191)</f>
        <v>0</v>
      </c>
      <c r="Q183" s="155"/>
      <c r="R183" s="156">
        <f>SUM(R184:R191)</f>
        <v>0.037374200000000003</v>
      </c>
      <c r="S183" s="155"/>
      <c r="T183" s="157">
        <f>SUM(T184:T191)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50" t="s">
        <v>81</v>
      </c>
      <c r="AT183" s="158" t="s">
        <v>70</v>
      </c>
      <c r="AU183" s="158" t="s">
        <v>79</v>
      </c>
      <c r="AY183" s="150" t="s">
        <v>135</v>
      </c>
      <c r="BK183" s="159">
        <f>SUM(BK184:BK191)</f>
        <v>0</v>
      </c>
    </row>
    <row r="184" s="2" customFormat="1" ht="21.75" customHeight="1">
      <c r="A184" s="36"/>
      <c r="B184" s="162"/>
      <c r="C184" s="163" t="s">
        <v>550</v>
      </c>
      <c r="D184" s="163" t="s">
        <v>139</v>
      </c>
      <c r="E184" s="164" t="s">
        <v>551</v>
      </c>
      <c r="F184" s="165" t="s">
        <v>552</v>
      </c>
      <c r="G184" s="166" t="s">
        <v>176</v>
      </c>
      <c r="H184" s="167">
        <v>6.0990000000000002</v>
      </c>
      <c r="I184" s="168"/>
      <c r="J184" s="169">
        <f>ROUND(I184*H184,2)</f>
        <v>0</v>
      </c>
      <c r="K184" s="165" t="s">
        <v>143</v>
      </c>
      <c r="L184" s="37"/>
      <c r="M184" s="170" t="s">
        <v>3</v>
      </c>
      <c r="N184" s="171" t="s">
        <v>42</v>
      </c>
      <c r="O184" s="70"/>
      <c r="P184" s="172">
        <f>O184*H184</f>
        <v>0</v>
      </c>
      <c r="Q184" s="172">
        <v>0</v>
      </c>
      <c r="R184" s="172">
        <f>Q184*H184</f>
        <v>0</v>
      </c>
      <c r="S184" s="172">
        <v>0</v>
      </c>
      <c r="T184" s="173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74" t="s">
        <v>295</v>
      </c>
      <c r="AT184" s="174" t="s">
        <v>139</v>
      </c>
      <c r="AU184" s="174" t="s">
        <v>81</v>
      </c>
      <c r="AY184" s="17" t="s">
        <v>135</v>
      </c>
      <c r="BE184" s="175">
        <f>IF(N184="základní",J184,0)</f>
        <v>0</v>
      </c>
      <c r="BF184" s="175">
        <f>IF(N184="snížená",J184,0)</f>
        <v>0</v>
      </c>
      <c r="BG184" s="175">
        <f>IF(N184="zákl. přenesená",J184,0)</f>
        <v>0</v>
      </c>
      <c r="BH184" s="175">
        <f>IF(N184="sníž. přenesená",J184,0)</f>
        <v>0</v>
      </c>
      <c r="BI184" s="175">
        <f>IF(N184="nulová",J184,0)</f>
        <v>0</v>
      </c>
      <c r="BJ184" s="17" t="s">
        <v>79</v>
      </c>
      <c r="BK184" s="175">
        <f>ROUND(I184*H184,2)</f>
        <v>0</v>
      </c>
      <c r="BL184" s="17" t="s">
        <v>295</v>
      </c>
      <c r="BM184" s="174" t="s">
        <v>553</v>
      </c>
    </row>
    <row r="185" s="2" customFormat="1">
      <c r="A185" s="36"/>
      <c r="B185" s="37"/>
      <c r="C185" s="36"/>
      <c r="D185" s="176" t="s">
        <v>146</v>
      </c>
      <c r="E185" s="36"/>
      <c r="F185" s="177" t="s">
        <v>554</v>
      </c>
      <c r="G185" s="36"/>
      <c r="H185" s="36"/>
      <c r="I185" s="178"/>
      <c r="J185" s="36"/>
      <c r="K185" s="36"/>
      <c r="L185" s="37"/>
      <c r="M185" s="179"/>
      <c r="N185" s="180"/>
      <c r="O185" s="70"/>
      <c r="P185" s="70"/>
      <c r="Q185" s="70"/>
      <c r="R185" s="70"/>
      <c r="S185" s="70"/>
      <c r="T185" s="71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7" t="s">
        <v>146</v>
      </c>
      <c r="AU185" s="17" t="s">
        <v>81</v>
      </c>
    </row>
    <row r="186" s="2" customFormat="1" ht="16.5" customHeight="1">
      <c r="A186" s="36"/>
      <c r="B186" s="162"/>
      <c r="C186" s="181" t="s">
        <v>555</v>
      </c>
      <c r="D186" s="181" t="s">
        <v>149</v>
      </c>
      <c r="E186" s="182" t="s">
        <v>556</v>
      </c>
      <c r="F186" s="183" t="s">
        <v>557</v>
      </c>
      <c r="G186" s="184" t="s">
        <v>142</v>
      </c>
      <c r="H186" s="185">
        <v>0.002</v>
      </c>
      <c r="I186" s="186"/>
      <c r="J186" s="187">
        <f>ROUND(I186*H186,2)</f>
        <v>0</v>
      </c>
      <c r="K186" s="183" t="s">
        <v>143</v>
      </c>
      <c r="L186" s="188"/>
      <c r="M186" s="189" t="s">
        <v>3</v>
      </c>
      <c r="N186" s="190" t="s">
        <v>42</v>
      </c>
      <c r="O186" s="70"/>
      <c r="P186" s="172">
        <f>O186*H186</f>
        <v>0</v>
      </c>
      <c r="Q186" s="172">
        <v>1</v>
      </c>
      <c r="R186" s="172">
        <f>Q186*H186</f>
        <v>0.002</v>
      </c>
      <c r="S186" s="172">
        <v>0</v>
      </c>
      <c r="T186" s="173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74" t="s">
        <v>230</v>
      </c>
      <c r="AT186" s="174" t="s">
        <v>149</v>
      </c>
      <c r="AU186" s="174" t="s">
        <v>81</v>
      </c>
      <c r="AY186" s="17" t="s">
        <v>135</v>
      </c>
      <c r="BE186" s="175">
        <f>IF(N186="základní",J186,0)</f>
        <v>0</v>
      </c>
      <c r="BF186" s="175">
        <f>IF(N186="snížená",J186,0)</f>
        <v>0</v>
      </c>
      <c r="BG186" s="175">
        <f>IF(N186="zákl. přenesená",J186,0)</f>
        <v>0</v>
      </c>
      <c r="BH186" s="175">
        <f>IF(N186="sníž. přenesená",J186,0)</f>
        <v>0</v>
      </c>
      <c r="BI186" s="175">
        <f>IF(N186="nulová",J186,0)</f>
        <v>0</v>
      </c>
      <c r="BJ186" s="17" t="s">
        <v>79</v>
      </c>
      <c r="BK186" s="175">
        <f>ROUND(I186*H186,2)</f>
        <v>0</v>
      </c>
      <c r="BL186" s="17" t="s">
        <v>295</v>
      </c>
      <c r="BM186" s="174" t="s">
        <v>558</v>
      </c>
    </row>
    <row r="187" s="2" customFormat="1" ht="16.5" customHeight="1">
      <c r="A187" s="36"/>
      <c r="B187" s="162"/>
      <c r="C187" s="163" t="s">
        <v>559</v>
      </c>
      <c r="D187" s="163" t="s">
        <v>139</v>
      </c>
      <c r="E187" s="164" t="s">
        <v>560</v>
      </c>
      <c r="F187" s="165" t="s">
        <v>561</v>
      </c>
      <c r="G187" s="166" t="s">
        <v>176</v>
      </c>
      <c r="H187" s="167">
        <v>6.0990000000000002</v>
      </c>
      <c r="I187" s="168"/>
      <c r="J187" s="169">
        <f>ROUND(I187*H187,2)</f>
        <v>0</v>
      </c>
      <c r="K187" s="165" t="s">
        <v>143</v>
      </c>
      <c r="L187" s="37"/>
      <c r="M187" s="170" t="s">
        <v>3</v>
      </c>
      <c r="N187" s="171" t="s">
        <v>42</v>
      </c>
      <c r="O187" s="70"/>
      <c r="P187" s="172">
        <f>O187*H187</f>
        <v>0</v>
      </c>
      <c r="Q187" s="172">
        <v>0.00040000000000000002</v>
      </c>
      <c r="R187" s="172">
        <f>Q187*H187</f>
        <v>0.0024396000000000001</v>
      </c>
      <c r="S187" s="172">
        <v>0</v>
      </c>
      <c r="T187" s="173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74" t="s">
        <v>295</v>
      </c>
      <c r="AT187" s="174" t="s">
        <v>139</v>
      </c>
      <c r="AU187" s="174" t="s">
        <v>81</v>
      </c>
      <c r="AY187" s="17" t="s">
        <v>135</v>
      </c>
      <c r="BE187" s="175">
        <f>IF(N187="základní",J187,0)</f>
        <v>0</v>
      </c>
      <c r="BF187" s="175">
        <f>IF(N187="snížená",J187,0)</f>
        <v>0</v>
      </c>
      <c r="BG187" s="175">
        <f>IF(N187="zákl. přenesená",J187,0)</f>
        <v>0</v>
      </c>
      <c r="BH187" s="175">
        <f>IF(N187="sníž. přenesená",J187,0)</f>
        <v>0</v>
      </c>
      <c r="BI187" s="175">
        <f>IF(N187="nulová",J187,0)</f>
        <v>0</v>
      </c>
      <c r="BJ187" s="17" t="s">
        <v>79</v>
      </c>
      <c r="BK187" s="175">
        <f>ROUND(I187*H187,2)</f>
        <v>0</v>
      </c>
      <c r="BL187" s="17" t="s">
        <v>295</v>
      </c>
      <c r="BM187" s="174" t="s">
        <v>562</v>
      </c>
    </row>
    <row r="188" s="2" customFormat="1">
      <c r="A188" s="36"/>
      <c r="B188" s="37"/>
      <c r="C188" s="36"/>
      <c r="D188" s="176" t="s">
        <v>146</v>
      </c>
      <c r="E188" s="36"/>
      <c r="F188" s="177" t="s">
        <v>563</v>
      </c>
      <c r="G188" s="36"/>
      <c r="H188" s="36"/>
      <c r="I188" s="178"/>
      <c r="J188" s="36"/>
      <c r="K188" s="36"/>
      <c r="L188" s="37"/>
      <c r="M188" s="179"/>
      <c r="N188" s="180"/>
      <c r="O188" s="70"/>
      <c r="P188" s="70"/>
      <c r="Q188" s="70"/>
      <c r="R188" s="70"/>
      <c r="S188" s="70"/>
      <c r="T188" s="71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7" t="s">
        <v>146</v>
      </c>
      <c r="AU188" s="17" t="s">
        <v>81</v>
      </c>
    </row>
    <row r="189" s="2" customFormat="1" ht="24.15" customHeight="1">
      <c r="A189" s="36"/>
      <c r="B189" s="162"/>
      <c r="C189" s="181" t="s">
        <v>564</v>
      </c>
      <c r="D189" s="181" t="s">
        <v>149</v>
      </c>
      <c r="E189" s="182" t="s">
        <v>565</v>
      </c>
      <c r="F189" s="183" t="s">
        <v>566</v>
      </c>
      <c r="G189" s="184" t="s">
        <v>176</v>
      </c>
      <c r="H189" s="185">
        <v>6.0990000000000002</v>
      </c>
      <c r="I189" s="186"/>
      <c r="J189" s="187">
        <f>ROUND(I189*H189,2)</f>
        <v>0</v>
      </c>
      <c r="K189" s="183" t="s">
        <v>143</v>
      </c>
      <c r="L189" s="188"/>
      <c r="M189" s="189" t="s">
        <v>3</v>
      </c>
      <c r="N189" s="190" t="s">
        <v>42</v>
      </c>
      <c r="O189" s="70"/>
      <c r="P189" s="172">
        <f>O189*H189</f>
        <v>0</v>
      </c>
      <c r="Q189" s="172">
        <v>0.0054000000000000003</v>
      </c>
      <c r="R189" s="172">
        <f>Q189*H189</f>
        <v>0.032934600000000001</v>
      </c>
      <c r="S189" s="172">
        <v>0</v>
      </c>
      <c r="T189" s="173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74" t="s">
        <v>230</v>
      </c>
      <c r="AT189" s="174" t="s">
        <v>149</v>
      </c>
      <c r="AU189" s="174" t="s">
        <v>81</v>
      </c>
      <c r="AY189" s="17" t="s">
        <v>135</v>
      </c>
      <c r="BE189" s="175">
        <f>IF(N189="základní",J189,0)</f>
        <v>0</v>
      </c>
      <c r="BF189" s="175">
        <f>IF(N189="snížená",J189,0)</f>
        <v>0</v>
      </c>
      <c r="BG189" s="175">
        <f>IF(N189="zákl. přenesená",J189,0)</f>
        <v>0</v>
      </c>
      <c r="BH189" s="175">
        <f>IF(N189="sníž. přenesená",J189,0)</f>
        <v>0</v>
      </c>
      <c r="BI189" s="175">
        <f>IF(N189="nulová",J189,0)</f>
        <v>0</v>
      </c>
      <c r="BJ189" s="17" t="s">
        <v>79</v>
      </c>
      <c r="BK189" s="175">
        <f>ROUND(I189*H189,2)</f>
        <v>0</v>
      </c>
      <c r="BL189" s="17" t="s">
        <v>295</v>
      </c>
      <c r="BM189" s="174" t="s">
        <v>567</v>
      </c>
    </row>
    <row r="190" s="2" customFormat="1" ht="33" customHeight="1">
      <c r="A190" s="36"/>
      <c r="B190" s="162"/>
      <c r="C190" s="163" t="s">
        <v>568</v>
      </c>
      <c r="D190" s="163" t="s">
        <v>139</v>
      </c>
      <c r="E190" s="164" t="s">
        <v>569</v>
      </c>
      <c r="F190" s="165" t="s">
        <v>570</v>
      </c>
      <c r="G190" s="166" t="s">
        <v>571</v>
      </c>
      <c r="H190" s="195"/>
      <c r="I190" s="168"/>
      <c r="J190" s="169">
        <f>ROUND(I190*H190,2)</f>
        <v>0</v>
      </c>
      <c r="K190" s="165" t="s">
        <v>143</v>
      </c>
      <c r="L190" s="37"/>
      <c r="M190" s="170" t="s">
        <v>3</v>
      </c>
      <c r="N190" s="171" t="s">
        <v>42</v>
      </c>
      <c r="O190" s="70"/>
      <c r="P190" s="172">
        <f>O190*H190</f>
        <v>0</v>
      </c>
      <c r="Q190" s="172">
        <v>0</v>
      </c>
      <c r="R190" s="172">
        <f>Q190*H190</f>
        <v>0</v>
      </c>
      <c r="S190" s="172">
        <v>0</v>
      </c>
      <c r="T190" s="173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74" t="s">
        <v>295</v>
      </c>
      <c r="AT190" s="174" t="s">
        <v>139</v>
      </c>
      <c r="AU190" s="174" t="s">
        <v>81</v>
      </c>
      <c r="AY190" s="17" t="s">
        <v>135</v>
      </c>
      <c r="BE190" s="175">
        <f>IF(N190="základní",J190,0)</f>
        <v>0</v>
      </c>
      <c r="BF190" s="175">
        <f>IF(N190="snížená",J190,0)</f>
        <v>0</v>
      </c>
      <c r="BG190" s="175">
        <f>IF(N190="zákl. přenesená",J190,0)</f>
        <v>0</v>
      </c>
      <c r="BH190" s="175">
        <f>IF(N190="sníž. přenesená",J190,0)</f>
        <v>0</v>
      </c>
      <c r="BI190" s="175">
        <f>IF(N190="nulová",J190,0)</f>
        <v>0</v>
      </c>
      <c r="BJ190" s="17" t="s">
        <v>79</v>
      </c>
      <c r="BK190" s="175">
        <f>ROUND(I190*H190,2)</f>
        <v>0</v>
      </c>
      <c r="BL190" s="17" t="s">
        <v>295</v>
      </c>
      <c r="BM190" s="174" t="s">
        <v>572</v>
      </c>
    </row>
    <row r="191" s="2" customFormat="1">
      <c r="A191" s="36"/>
      <c r="B191" s="37"/>
      <c r="C191" s="36"/>
      <c r="D191" s="176" t="s">
        <v>146</v>
      </c>
      <c r="E191" s="36"/>
      <c r="F191" s="177" t="s">
        <v>573</v>
      </c>
      <c r="G191" s="36"/>
      <c r="H191" s="36"/>
      <c r="I191" s="178"/>
      <c r="J191" s="36"/>
      <c r="K191" s="36"/>
      <c r="L191" s="37"/>
      <c r="M191" s="179"/>
      <c r="N191" s="180"/>
      <c r="O191" s="70"/>
      <c r="P191" s="70"/>
      <c r="Q191" s="70"/>
      <c r="R191" s="70"/>
      <c r="S191" s="70"/>
      <c r="T191" s="71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7" t="s">
        <v>146</v>
      </c>
      <c r="AU191" s="17" t="s">
        <v>81</v>
      </c>
    </row>
    <row r="192" s="12" customFormat="1" ht="22.8" customHeight="1">
      <c r="A192" s="12"/>
      <c r="B192" s="149"/>
      <c r="C192" s="12"/>
      <c r="D192" s="150" t="s">
        <v>70</v>
      </c>
      <c r="E192" s="160" t="s">
        <v>574</v>
      </c>
      <c r="F192" s="160" t="s">
        <v>575</v>
      </c>
      <c r="G192" s="12"/>
      <c r="H192" s="12"/>
      <c r="I192" s="152"/>
      <c r="J192" s="161">
        <f>BK192</f>
        <v>0</v>
      </c>
      <c r="K192" s="12"/>
      <c r="L192" s="149"/>
      <c r="M192" s="154"/>
      <c r="N192" s="155"/>
      <c r="O192" s="155"/>
      <c r="P192" s="156">
        <f>SUM(P193:P217)</f>
        <v>0</v>
      </c>
      <c r="Q192" s="155"/>
      <c r="R192" s="156">
        <f>SUM(R193:R217)</f>
        <v>5.7612717399999998</v>
      </c>
      <c r="S192" s="155"/>
      <c r="T192" s="157">
        <f>SUM(T193:T217)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50" t="s">
        <v>81</v>
      </c>
      <c r="AT192" s="158" t="s">
        <v>70</v>
      </c>
      <c r="AU192" s="158" t="s">
        <v>79</v>
      </c>
      <c r="AY192" s="150" t="s">
        <v>135</v>
      </c>
      <c r="BK192" s="159">
        <f>SUM(BK193:BK217)</f>
        <v>0</v>
      </c>
    </row>
    <row r="193" s="2" customFormat="1" ht="44.25" customHeight="1">
      <c r="A193" s="36"/>
      <c r="B193" s="162"/>
      <c r="C193" s="163" t="s">
        <v>576</v>
      </c>
      <c r="D193" s="163" t="s">
        <v>139</v>
      </c>
      <c r="E193" s="164" t="s">
        <v>577</v>
      </c>
      <c r="F193" s="165" t="s">
        <v>578</v>
      </c>
      <c r="G193" s="166" t="s">
        <v>176</v>
      </c>
      <c r="H193" s="167">
        <v>18.68</v>
      </c>
      <c r="I193" s="168"/>
      <c r="J193" s="169">
        <f>ROUND(I193*H193,2)</f>
        <v>0</v>
      </c>
      <c r="K193" s="165" t="s">
        <v>143</v>
      </c>
      <c r="L193" s="37"/>
      <c r="M193" s="170" t="s">
        <v>3</v>
      </c>
      <c r="N193" s="171" t="s">
        <v>42</v>
      </c>
      <c r="O193" s="70"/>
      <c r="P193" s="172">
        <f>O193*H193</f>
        <v>0</v>
      </c>
      <c r="Q193" s="172">
        <v>0.059069999999999998</v>
      </c>
      <c r="R193" s="172">
        <f>Q193*H193</f>
        <v>1.1034275999999998</v>
      </c>
      <c r="S193" s="172">
        <v>0</v>
      </c>
      <c r="T193" s="173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74" t="s">
        <v>295</v>
      </c>
      <c r="AT193" s="174" t="s">
        <v>139</v>
      </c>
      <c r="AU193" s="174" t="s">
        <v>81</v>
      </c>
      <c r="AY193" s="17" t="s">
        <v>135</v>
      </c>
      <c r="BE193" s="175">
        <f>IF(N193="základní",J193,0)</f>
        <v>0</v>
      </c>
      <c r="BF193" s="175">
        <f>IF(N193="snížená",J193,0)</f>
        <v>0</v>
      </c>
      <c r="BG193" s="175">
        <f>IF(N193="zákl. přenesená",J193,0)</f>
        <v>0</v>
      </c>
      <c r="BH193" s="175">
        <f>IF(N193="sníž. přenesená",J193,0)</f>
        <v>0</v>
      </c>
      <c r="BI193" s="175">
        <f>IF(N193="nulová",J193,0)</f>
        <v>0</v>
      </c>
      <c r="BJ193" s="17" t="s">
        <v>79</v>
      </c>
      <c r="BK193" s="175">
        <f>ROUND(I193*H193,2)</f>
        <v>0</v>
      </c>
      <c r="BL193" s="17" t="s">
        <v>295</v>
      </c>
      <c r="BM193" s="174" t="s">
        <v>579</v>
      </c>
    </row>
    <row r="194" s="2" customFormat="1">
      <c r="A194" s="36"/>
      <c r="B194" s="37"/>
      <c r="C194" s="36"/>
      <c r="D194" s="176" t="s">
        <v>146</v>
      </c>
      <c r="E194" s="36"/>
      <c r="F194" s="177" t="s">
        <v>580</v>
      </c>
      <c r="G194" s="36"/>
      <c r="H194" s="36"/>
      <c r="I194" s="178"/>
      <c r="J194" s="36"/>
      <c r="K194" s="36"/>
      <c r="L194" s="37"/>
      <c r="M194" s="179"/>
      <c r="N194" s="180"/>
      <c r="O194" s="70"/>
      <c r="P194" s="70"/>
      <c r="Q194" s="70"/>
      <c r="R194" s="70"/>
      <c r="S194" s="70"/>
      <c r="T194" s="71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7" t="s">
        <v>146</v>
      </c>
      <c r="AU194" s="17" t="s">
        <v>81</v>
      </c>
    </row>
    <row r="195" s="2" customFormat="1" ht="33" customHeight="1">
      <c r="A195" s="36"/>
      <c r="B195" s="162"/>
      <c r="C195" s="163" t="s">
        <v>581</v>
      </c>
      <c r="D195" s="163" t="s">
        <v>139</v>
      </c>
      <c r="E195" s="164" t="s">
        <v>582</v>
      </c>
      <c r="F195" s="165" t="s">
        <v>583</v>
      </c>
      <c r="G195" s="166" t="s">
        <v>176</v>
      </c>
      <c r="H195" s="167">
        <v>14.23</v>
      </c>
      <c r="I195" s="168"/>
      <c r="J195" s="169">
        <f>ROUND(I195*H195,2)</f>
        <v>0</v>
      </c>
      <c r="K195" s="165" t="s">
        <v>143</v>
      </c>
      <c r="L195" s="37"/>
      <c r="M195" s="170" t="s">
        <v>3</v>
      </c>
      <c r="N195" s="171" t="s">
        <v>42</v>
      </c>
      <c r="O195" s="70"/>
      <c r="P195" s="172">
        <f>O195*H195</f>
        <v>0</v>
      </c>
      <c r="Q195" s="172">
        <v>0.013390000000000001</v>
      </c>
      <c r="R195" s="172">
        <f>Q195*H195</f>
        <v>0.19053970000000001</v>
      </c>
      <c r="S195" s="172">
        <v>0</v>
      </c>
      <c r="T195" s="173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74" t="s">
        <v>295</v>
      </c>
      <c r="AT195" s="174" t="s">
        <v>139</v>
      </c>
      <c r="AU195" s="174" t="s">
        <v>81</v>
      </c>
      <c r="AY195" s="17" t="s">
        <v>135</v>
      </c>
      <c r="BE195" s="175">
        <f>IF(N195="základní",J195,0)</f>
        <v>0</v>
      </c>
      <c r="BF195" s="175">
        <f>IF(N195="snížená",J195,0)</f>
        <v>0</v>
      </c>
      <c r="BG195" s="175">
        <f>IF(N195="zákl. přenesená",J195,0)</f>
        <v>0</v>
      </c>
      <c r="BH195" s="175">
        <f>IF(N195="sníž. přenesená",J195,0)</f>
        <v>0</v>
      </c>
      <c r="BI195" s="175">
        <f>IF(N195="nulová",J195,0)</f>
        <v>0</v>
      </c>
      <c r="BJ195" s="17" t="s">
        <v>79</v>
      </c>
      <c r="BK195" s="175">
        <f>ROUND(I195*H195,2)</f>
        <v>0</v>
      </c>
      <c r="BL195" s="17" t="s">
        <v>295</v>
      </c>
      <c r="BM195" s="174" t="s">
        <v>584</v>
      </c>
    </row>
    <row r="196" s="2" customFormat="1">
      <c r="A196" s="36"/>
      <c r="B196" s="37"/>
      <c r="C196" s="36"/>
      <c r="D196" s="176" t="s">
        <v>146</v>
      </c>
      <c r="E196" s="36"/>
      <c r="F196" s="177" t="s">
        <v>585</v>
      </c>
      <c r="G196" s="36"/>
      <c r="H196" s="36"/>
      <c r="I196" s="178"/>
      <c r="J196" s="36"/>
      <c r="K196" s="36"/>
      <c r="L196" s="37"/>
      <c r="M196" s="179"/>
      <c r="N196" s="180"/>
      <c r="O196" s="70"/>
      <c r="P196" s="70"/>
      <c r="Q196" s="70"/>
      <c r="R196" s="70"/>
      <c r="S196" s="70"/>
      <c r="T196" s="71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7" t="s">
        <v>146</v>
      </c>
      <c r="AU196" s="17" t="s">
        <v>81</v>
      </c>
    </row>
    <row r="197" s="2" customFormat="1" ht="24.15" customHeight="1">
      <c r="A197" s="36"/>
      <c r="B197" s="162"/>
      <c r="C197" s="163" t="s">
        <v>586</v>
      </c>
      <c r="D197" s="163" t="s">
        <v>139</v>
      </c>
      <c r="E197" s="164" t="s">
        <v>587</v>
      </c>
      <c r="F197" s="165" t="s">
        <v>588</v>
      </c>
      <c r="G197" s="166" t="s">
        <v>176</v>
      </c>
      <c r="H197" s="167">
        <v>10.48</v>
      </c>
      <c r="I197" s="168"/>
      <c r="J197" s="169">
        <f>ROUND(I197*H197,2)</f>
        <v>0</v>
      </c>
      <c r="K197" s="165" t="s">
        <v>143</v>
      </c>
      <c r="L197" s="37"/>
      <c r="M197" s="170" t="s">
        <v>3</v>
      </c>
      <c r="N197" s="171" t="s">
        <v>42</v>
      </c>
      <c r="O197" s="70"/>
      <c r="P197" s="172">
        <f>O197*H197</f>
        <v>0</v>
      </c>
      <c r="Q197" s="172">
        <v>0.012200000000000001</v>
      </c>
      <c r="R197" s="172">
        <f>Q197*H197</f>
        <v>0.12785600000000003</v>
      </c>
      <c r="S197" s="172">
        <v>0</v>
      </c>
      <c r="T197" s="173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74" t="s">
        <v>295</v>
      </c>
      <c r="AT197" s="174" t="s">
        <v>139</v>
      </c>
      <c r="AU197" s="174" t="s">
        <v>81</v>
      </c>
      <c r="AY197" s="17" t="s">
        <v>135</v>
      </c>
      <c r="BE197" s="175">
        <f>IF(N197="základní",J197,0)</f>
        <v>0</v>
      </c>
      <c r="BF197" s="175">
        <f>IF(N197="snížená",J197,0)</f>
        <v>0</v>
      </c>
      <c r="BG197" s="175">
        <f>IF(N197="zákl. přenesená",J197,0)</f>
        <v>0</v>
      </c>
      <c r="BH197" s="175">
        <f>IF(N197="sníž. přenesená",J197,0)</f>
        <v>0</v>
      </c>
      <c r="BI197" s="175">
        <f>IF(N197="nulová",J197,0)</f>
        <v>0</v>
      </c>
      <c r="BJ197" s="17" t="s">
        <v>79</v>
      </c>
      <c r="BK197" s="175">
        <f>ROUND(I197*H197,2)</f>
        <v>0</v>
      </c>
      <c r="BL197" s="17" t="s">
        <v>295</v>
      </c>
      <c r="BM197" s="174" t="s">
        <v>589</v>
      </c>
    </row>
    <row r="198" s="2" customFormat="1">
      <c r="A198" s="36"/>
      <c r="B198" s="37"/>
      <c r="C198" s="36"/>
      <c r="D198" s="176" t="s">
        <v>146</v>
      </c>
      <c r="E198" s="36"/>
      <c r="F198" s="177" t="s">
        <v>590</v>
      </c>
      <c r="G198" s="36"/>
      <c r="H198" s="36"/>
      <c r="I198" s="178"/>
      <c r="J198" s="36"/>
      <c r="K198" s="36"/>
      <c r="L198" s="37"/>
      <c r="M198" s="179"/>
      <c r="N198" s="180"/>
      <c r="O198" s="70"/>
      <c r="P198" s="70"/>
      <c r="Q198" s="70"/>
      <c r="R198" s="70"/>
      <c r="S198" s="70"/>
      <c r="T198" s="71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7" t="s">
        <v>146</v>
      </c>
      <c r="AU198" s="17" t="s">
        <v>81</v>
      </c>
    </row>
    <row r="199" s="2" customFormat="1" ht="24.15" customHeight="1">
      <c r="A199" s="36"/>
      <c r="B199" s="162"/>
      <c r="C199" s="163" t="s">
        <v>591</v>
      </c>
      <c r="D199" s="163" t="s">
        <v>139</v>
      </c>
      <c r="E199" s="164" t="s">
        <v>592</v>
      </c>
      <c r="F199" s="165" t="s">
        <v>593</v>
      </c>
      <c r="G199" s="166" t="s">
        <v>176</v>
      </c>
      <c r="H199" s="167">
        <v>50.380000000000003</v>
      </c>
      <c r="I199" s="168"/>
      <c r="J199" s="169">
        <f>ROUND(I199*H199,2)</f>
        <v>0</v>
      </c>
      <c r="K199" s="165" t="s">
        <v>143</v>
      </c>
      <c r="L199" s="37"/>
      <c r="M199" s="170" t="s">
        <v>3</v>
      </c>
      <c r="N199" s="171" t="s">
        <v>42</v>
      </c>
      <c r="O199" s="70"/>
      <c r="P199" s="172">
        <f>O199*H199</f>
        <v>0</v>
      </c>
      <c r="Q199" s="172">
        <v>0.012590000000000001</v>
      </c>
      <c r="R199" s="172">
        <f>Q199*H199</f>
        <v>0.63428420000000008</v>
      </c>
      <c r="S199" s="172">
        <v>0</v>
      </c>
      <c r="T199" s="173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74" t="s">
        <v>295</v>
      </c>
      <c r="AT199" s="174" t="s">
        <v>139</v>
      </c>
      <c r="AU199" s="174" t="s">
        <v>81</v>
      </c>
      <c r="AY199" s="17" t="s">
        <v>135</v>
      </c>
      <c r="BE199" s="175">
        <f>IF(N199="základní",J199,0)</f>
        <v>0</v>
      </c>
      <c r="BF199" s="175">
        <f>IF(N199="snížená",J199,0)</f>
        <v>0</v>
      </c>
      <c r="BG199" s="175">
        <f>IF(N199="zákl. přenesená",J199,0)</f>
        <v>0</v>
      </c>
      <c r="BH199" s="175">
        <f>IF(N199="sníž. přenesená",J199,0)</f>
        <v>0</v>
      </c>
      <c r="BI199" s="175">
        <f>IF(N199="nulová",J199,0)</f>
        <v>0</v>
      </c>
      <c r="BJ199" s="17" t="s">
        <v>79</v>
      </c>
      <c r="BK199" s="175">
        <f>ROUND(I199*H199,2)</f>
        <v>0</v>
      </c>
      <c r="BL199" s="17" t="s">
        <v>295</v>
      </c>
      <c r="BM199" s="174" t="s">
        <v>594</v>
      </c>
    </row>
    <row r="200" s="2" customFormat="1">
      <c r="A200" s="36"/>
      <c r="B200" s="37"/>
      <c r="C200" s="36"/>
      <c r="D200" s="176" t="s">
        <v>146</v>
      </c>
      <c r="E200" s="36"/>
      <c r="F200" s="177" t="s">
        <v>595</v>
      </c>
      <c r="G200" s="36"/>
      <c r="H200" s="36"/>
      <c r="I200" s="178"/>
      <c r="J200" s="36"/>
      <c r="K200" s="36"/>
      <c r="L200" s="37"/>
      <c r="M200" s="179"/>
      <c r="N200" s="180"/>
      <c r="O200" s="70"/>
      <c r="P200" s="70"/>
      <c r="Q200" s="70"/>
      <c r="R200" s="70"/>
      <c r="S200" s="70"/>
      <c r="T200" s="71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T200" s="17" t="s">
        <v>146</v>
      </c>
      <c r="AU200" s="17" t="s">
        <v>81</v>
      </c>
    </row>
    <row r="201" s="2" customFormat="1" ht="24.15" customHeight="1">
      <c r="A201" s="36"/>
      <c r="B201" s="162"/>
      <c r="C201" s="163" t="s">
        <v>596</v>
      </c>
      <c r="D201" s="163" t="s">
        <v>139</v>
      </c>
      <c r="E201" s="164" t="s">
        <v>597</v>
      </c>
      <c r="F201" s="165" t="s">
        <v>598</v>
      </c>
      <c r="G201" s="166" t="s">
        <v>294</v>
      </c>
      <c r="H201" s="167">
        <v>19.350000000000001</v>
      </c>
      <c r="I201" s="168"/>
      <c r="J201" s="169">
        <f>ROUND(I201*H201,2)</f>
        <v>0</v>
      </c>
      <c r="K201" s="165" t="s">
        <v>143</v>
      </c>
      <c r="L201" s="37"/>
      <c r="M201" s="170" t="s">
        <v>3</v>
      </c>
      <c r="N201" s="171" t="s">
        <v>42</v>
      </c>
      <c r="O201" s="70"/>
      <c r="P201" s="172">
        <f>O201*H201</f>
        <v>0</v>
      </c>
      <c r="Q201" s="172">
        <v>1.0000000000000001E-05</v>
      </c>
      <c r="R201" s="172">
        <f>Q201*H201</f>
        <v>0.00019350000000000004</v>
      </c>
      <c r="S201" s="172">
        <v>0</v>
      </c>
      <c r="T201" s="173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74" t="s">
        <v>295</v>
      </c>
      <c r="AT201" s="174" t="s">
        <v>139</v>
      </c>
      <c r="AU201" s="174" t="s">
        <v>81</v>
      </c>
      <c r="AY201" s="17" t="s">
        <v>135</v>
      </c>
      <c r="BE201" s="175">
        <f>IF(N201="základní",J201,0)</f>
        <v>0</v>
      </c>
      <c r="BF201" s="175">
        <f>IF(N201="snížená",J201,0)</f>
        <v>0</v>
      </c>
      <c r="BG201" s="175">
        <f>IF(N201="zákl. přenesená",J201,0)</f>
        <v>0</v>
      </c>
      <c r="BH201" s="175">
        <f>IF(N201="sníž. přenesená",J201,0)</f>
        <v>0</v>
      </c>
      <c r="BI201" s="175">
        <f>IF(N201="nulová",J201,0)</f>
        <v>0</v>
      </c>
      <c r="BJ201" s="17" t="s">
        <v>79</v>
      </c>
      <c r="BK201" s="175">
        <f>ROUND(I201*H201,2)</f>
        <v>0</v>
      </c>
      <c r="BL201" s="17" t="s">
        <v>295</v>
      </c>
      <c r="BM201" s="174" t="s">
        <v>599</v>
      </c>
    </row>
    <row r="202" s="2" customFormat="1">
      <c r="A202" s="36"/>
      <c r="B202" s="37"/>
      <c r="C202" s="36"/>
      <c r="D202" s="176" t="s">
        <v>146</v>
      </c>
      <c r="E202" s="36"/>
      <c r="F202" s="177" t="s">
        <v>600</v>
      </c>
      <c r="G202" s="36"/>
      <c r="H202" s="36"/>
      <c r="I202" s="178"/>
      <c r="J202" s="36"/>
      <c r="K202" s="36"/>
      <c r="L202" s="37"/>
      <c r="M202" s="179"/>
      <c r="N202" s="180"/>
      <c r="O202" s="70"/>
      <c r="P202" s="70"/>
      <c r="Q202" s="70"/>
      <c r="R202" s="70"/>
      <c r="S202" s="70"/>
      <c r="T202" s="71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7" t="s">
        <v>146</v>
      </c>
      <c r="AU202" s="17" t="s">
        <v>81</v>
      </c>
    </row>
    <row r="203" s="2" customFormat="1" ht="24.15" customHeight="1">
      <c r="A203" s="36"/>
      <c r="B203" s="162"/>
      <c r="C203" s="163" t="s">
        <v>601</v>
      </c>
      <c r="D203" s="163" t="s">
        <v>139</v>
      </c>
      <c r="E203" s="164" t="s">
        <v>602</v>
      </c>
      <c r="F203" s="165" t="s">
        <v>603</v>
      </c>
      <c r="G203" s="166" t="s">
        <v>176</v>
      </c>
      <c r="H203" s="167">
        <v>60.859999999999999</v>
      </c>
      <c r="I203" s="168"/>
      <c r="J203" s="169">
        <f>ROUND(I203*H203,2)</f>
        <v>0</v>
      </c>
      <c r="K203" s="165" t="s">
        <v>143</v>
      </c>
      <c r="L203" s="37"/>
      <c r="M203" s="170" t="s">
        <v>3</v>
      </c>
      <c r="N203" s="171" t="s">
        <v>42</v>
      </c>
      <c r="O203" s="70"/>
      <c r="P203" s="172">
        <f>O203*H203</f>
        <v>0</v>
      </c>
      <c r="Q203" s="172">
        <v>0.00010000000000000001</v>
      </c>
      <c r="R203" s="172">
        <f>Q203*H203</f>
        <v>0.0060860000000000003</v>
      </c>
      <c r="S203" s="172">
        <v>0</v>
      </c>
      <c r="T203" s="173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74" t="s">
        <v>295</v>
      </c>
      <c r="AT203" s="174" t="s">
        <v>139</v>
      </c>
      <c r="AU203" s="174" t="s">
        <v>81</v>
      </c>
      <c r="AY203" s="17" t="s">
        <v>135</v>
      </c>
      <c r="BE203" s="175">
        <f>IF(N203="základní",J203,0)</f>
        <v>0</v>
      </c>
      <c r="BF203" s="175">
        <f>IF(N203="snížená",J203,0)</f>
        <v>0</v>
      </c>
      <c r="BG203" s="175">
        <f>IF(N203="zákl. přenesená",J203,0)</f>
        <v>0</v>
      </c>
      <c r="BH203" s="175">
        <f>IF(N203="sníž. přenesená",J203,0)</f>
        <v>0</v>
      </c>
      <c r="BI203" s="175">
        <f>IF(N203="nulová",J203,0)</f>
        <v>0</v>
      </c>
      <c r="BJ203" s="17" t="s">
        <v>79</v>
      </c>
      <c r="BK203" s="175">
        <f>ROUND(I203*H203,2)</f>
        <v>0</v>
      </c>
      <c r="BL203" s="17" t="s">
        <v>295</v>
      </c>
      <c r="BM203" s="174" t="s">
        <v>604</v>
      </c>
    </row>
    <row r="204" s="2" customFormat="1">
      <c r="A204" s="36"/>
      <c r="B204" s="37"/>
      <c r="C204" s="36"/>
      <c r="D204" s="176" t="s">
        <v>146</v>
      </c>
      <c r="E204" s="36"/>
      <c r="F204" s="177" t="s">
        <v>605</v>
      </c>
      <c r="G204" s="36"/>
      <c r="H204" s="36"/>
      <c r="I204" s="178"/>
      <c r="J204" s="36"/>
      <c r="K204" s="36"/>
      <c r="L204" s="37"/>
      <c r="M204" s="179"/>
      <c r="N204" s="180"/>
      <c r="O204" s="70"/>
      <c r="P204" s="70"/>
      <c r="Q204" s="70"/>
      <c r="R204" s="70"/>
      <c r="S204" s="70"/>
      <c r="T204" s="71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7" t="s">
        <v>146</v>
      </c>
      <c r="AU204" s="17" t="s">
        <v>81</v>
      </c>
    </row>
    <row r="205" s="2" customFormat="1" ht="21.75" customHeight="1">
      <c r="A205" s="36"/>
      <c r="B205" s="162"/>
      <c r="C205" s="163" t="s">
        <v>606</v>
      </c>
      <c r="D205" s="163" t="s">
        <v>139</v>
      </c>
      <c r="E205" s="164" t="s">
        <v>607</v>
      </c>
      <c r="F205" s="165" t="s">
        <v>608</v>
      </c>
      <c r="G205" s="166" t="s">
        <v>176</v>
      </c>
      <c r="H205" s="167">
        <v>60.859999999999999</v>
      </c>
      <c r="I205" s="168"/>
      <c r="J205" s="169">
        <f>ROUND(I205*H205,2)</f>
        <v>0</v>
      </c>
      <c r="K205" s="165" t="s">
        <v>143</v>
      </c>
      <c r="L205" s="37"/>
      <c r="M205" s="170" t="s">
        <v>3</v>
      </c>
      <c r="N205" s="171" t="s">
        <v>42</v>
      </c>
      <c r="O205" s="70"/>
      <c r="P205" s="172">
        <f>O205*H205</f>
        <v>0</v>
      </c>
      <c r="Q205" s="172">
        <v>0.0016000000000000001</v>
      </c>
      <c r="R205" s="172">
        <f>Q205*H205</f>
        <v>0.097376000000000004</v>
      </c>
      <c r="S205" s="172">
        <v>0</v>
      </c>
      <c r="T205" s="173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74" t="s">
        <v>295</v>
      </c>
      <c r="AT205" s="174" t="s">
        <v>139</v>
      </c>
      <c r="AU205" s="174" t="s">
        <v>81</v>
      </c>
      <c r="AY205" s="17" t="s">
        <v>135</v>
      </c>
      <c r="BE205" s="175">
        <f>IF(N205="základní",J205,0)</f>
        <v>0</v>
      </c>
      <c r="BF205" s="175">
        <f>IF(N205="snížená",J205,0)</f>
        <v>0</v>
      </c>
      <c r="BG205" s="175">
        <f>IF(N205="zákl. přenesená",J205,0)</f>
        <v>0</v>
      </c>
      <c r="BH205" s="175">
        <f>IF(N205="sníž. přenesená",J205,0)</f>
        <v>0</v>
      </c>
      <c r="BI205" s="175">
        <f>IF(N205="nulová",J205,0)</f>
        <v>0</v>
      </c>
      <c r="BJ205" s="17" t="s">
        <v>79</v>
      </c>
      <c r="BK205" s="175">
        <f>ROUND(I205*H205,2)</f>
        <v>0</v>
      </c>
      <c r="BL205" s="17" t="s">
        <v>295</v>
      </c>
      <c r="BM205" s="174" t="s">
        <v>609</v>
      </c>
    </row>
    <row r="206" s="2" customFormat="1">
      <c r="A206" s="36"/>
      <c r="B206" s="37"/>
      <c r="C206" s="36"/>
      <c r="D206" s="176" t="s">
        <v>146</v>
      </c>
      <c r="E206" s="36"/>
      <c r="F206" s="177" t="s">
        <v>610</v>
      </c>
      <c r="G206" s="36"/>
      <c r="H206" s="36"/>
      <c r="I206" s="178"/>
      <c r="J206" s="36"/>
      <c r="K206" s="36"/>
      <c r="L206" s="37"/>
      <c r="M206" s="179"/>
      <c r="N206" s="180"/>
      <c r="O206" s="70"/>
      <c r="P206" s="70"/>
      <c r="Q206" s="70"/>
      <c r="R206" s="70"/>
      <c r="S206" s="70"/>
      <c r="T206" s="71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7" t="s">
        <v>146</v>
      </c>
      <c r="AU206" s="17" t="s">
        <v>81</v>
      </c>
    </row>
    <row r="207" s="2" customFormat="1" ht="24.15" customHeight="1">
      <c r="A207" s="36"/>
      <c r="B207" s="162"/>
      <c r="C207" s="163" t="s">
        <v>611</v>
      </c>
      <c r="D207" s="163" t="s">
        <v>139</v>
      </c>
      <c r="E207" s="164" t="s">
        <v>612</v>
      </c>
      <c r="F207" s="165" t="s">
        <v>613</v>
      </c>
      <c r="G207" s="166" t="s">
        <v>176</v>
      </c>
      <c r="H207" s="167">
        <v>333.26600000000002</v>
      </c>
      <c r="I207" s="168"/>
      <c r="J207" s="169">
        <f>ROUND(I207*H207,2)</f>
        <v>0</v>
      </c>
      <c r="K207" s="165" t="s">
        <v>143</v>
      </c>
      <c r="L207" s="37"/>
      <c r="M207" s="170" t="s">
        <v>3</v>
      </c>
      <c r="N207" s="171" t="s">
        <v>42</v>
      </c>
      <c r="O207" s="70"/>
      <c r="P207" s="172">
        <f>O207*H207</f>
        <v>0</v>
      </c>
      <c r="Q207" s="172">
        <v>0.00125</v>
      </c>
      <c r="R207" s="172">
        <f>Q207*H207</f>
        <v>0.41658250000000002</v>
      </c>
      <c r="S207" s="172">
        <v>0</v>
      </c>
      <c r="T207" s="173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74" t="s">
        <v>295</v>
      </c>
      <c r="AT207" s="174" t="s">
        <v>139</v>
      </c>
      <c r="AU207" s="174" t="s">
        <v>81</v>
      </c>
      <c r="AY207" s="17" t="s">
        <v>135</v>
      </c>
      <c r="BE207" s="175">
        <f>IF(N207="základní",J207,0)</f>
        <v>0</v>
      </c>
      <c r="BF207" s="175">
        <f>IF(N207="snížená",J207,0)</f>
        <v>0</v>
      </c>
      <c r="BG207" s="175">
        <f>IF(N207="zákl. přenesená",J207,0)</f>
        <v>0</v>
      </c>
      <c r="BH207" s="175">
        <f>IF(N207="sníž. přenesená",J207,0)</f>
        <v>0</v>
      </c>
      <c r="BI207" s="175">
        <f>IF(N207="nulová",J207,0)</f>
        <v>0</v>
      </c>
      <c r="BJ207" s="17" t="s">
        <v>79</v>
      </c>
      <c r="BK207" s="175">
        <f>ROUND(I207*H207,2)</f>
        <v>0</v>
      </c>
      <c r="BL207" s="17" t="s">
        <v>295</v>
      </c>
      <c r="BM207" s="174" t="s">
        <v>614</v>
      </c>
    </row>
    <row r="208" s="2" customFormat="1">
      <c r="A208" s="36"/>
      <c r="B208" s="37"/>
      <c r="C208" s="36"/>
      <c r="D208" s="176" t="s">
        <v>146</v>
      </c>
      <c r="E208" s="36"/>
      <c r="F208" s="177" t="s">
        <v>615</v>
      </c>
      <c r="G208" s="36"/>
      <c r="H208" s="36"/>
      <c r="I208" s="178"/>
      <c r="J208" s="36"/>
      <c r="K208" s="36"/>
      <c r="L208" s="37"/>
      <c r="M208" s="179"/>
      <c r="N208" s="180"/>
      <c r="O208" s="70"/>
      <c r="P208" s="70"/>
      <c r="Q208" s="70"/>
      <c r="R208" s="70"/>
      <c r="S208" s="70"/>
      <c r="T208" s="71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7" t="s">
        <v>146</v>
      </c>
      <c r="AU208" s="17" t="s">
        <v>81</v>
      </c>
    </row>
    <row r="209" s="2" customFormat="1" ht="16.5" customHeight="1">
      <c r="A209" s="36"/>
      <c r="B209" s="162"/>
      <c r="C209" s="181" t="s">
        <v>616</v>
      </c>
      <c r="D209" s="181" t="s">
        <v>149</v>
      </c>
      <c r="E209" s="182" t="s">
        <v>617</v>
      </c>
      <c r="F209" s="183" t="s">
        <v>618</v>
      </c>
      <c r="G209" s="184" t="s">
        <v>176</v>
      </c>
      <c r="H209" s="185">
        <v>349.92899999999997</v>
      </c>
      <c r="I209" s="186"/>
      <c r="J209" s="187">
        <f>ROUND(I209*H209,2)</f>
        <v>0</v>
      </c>
      <c r="K209" s="183" t="s">
        <v>143</v>
      </c>
      <c r="L209" s="188"/>
      <c r="M209" s="189" t="s">
        <v>3</v>
      </c>
      <c r="N209" s="190" t="s">
        <v>42</v>
      </c>
      <c r="O209" s="70"/>
      <c r="P209" s="172">
        <f>O209*H209</f>
        <v>0</v>
      </c>
      <c r="Q209" s="172">
        <v>0.0080000000000000002</v>
      </c>
      <c r="R209" s="172">
        <f>Q209*H209</f>
        <v>2.7994319999999999</v>
      </c>
      <c r="S209" s="172">
        <v>0</v>
      </c>
      <c r="T209" s="173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74" t="s">
        <v>230</v>
      </c>
      <c r="AT209" s="174" t="s">
        <v>149</v>
      </c>
      <c r="AU209" s="174" t="s">
        <v>81</v>
      </c>
      <c r="AY209" s="17" t="s">
        <v>135</v>
      </c>
      <c r="BE209" s="175">
        <f>IF(N209="základní",J209,0)</f>
        <v>0</v>
      </c>
      <c r="BF209" s="175">
        <f>IF(N209="snížená",J209,0)</f>
        <v>0</v>
      </c>
      <c r="BG209" s="175">
        <f>IF(N209="zákl. přenesená",J209,0)</f>
        <v>0</v>
      </c>
      <c r="BH209" s="175">
        <f>IF(N209="sníž. přenesená",J209,0)</f>
        <v>0</v>
      </c>
      <c r="BI209" s="175">
        <f>IF(N209="nulová",J209,0)</f>
        <v>0</v>
      </c>
      <c r="BJ209" s="17" t="s">
        <v>79</v>
      </c>
      <c r="BK209" s="175">
        <f>ROUND(I209*H209,2)</f>
        <v>0</v>
      </c>
      <c r="BL209" s="17" t="s">
        <v>295</v>
      </c>
      <c r="BM209" s="174" t="s">
        <v>619</v>
      </c>
    </row>
    <row r="210" s="2" customFormat="1" ht="24.15" customHeight="1">
      <c r="A210" s="36"/>
      <c r="B210" s="162"/>
      <c r="C210" s="163" t="s">
        <v>620</v>
      </c>
      <c r="D210" s="163" t="s">
        <v>139</v>
      </c>
      <c r="E210" s="164" t="s">
        <v>621</v>
      </c>
      <c r="F210" s="165" t="s">
        <v>622</v>
      </c>
      <c r="G210" s="166" t="s">
        <v>176</v>
      </c>
      <c r="H210" s="167">
        <v>21.111999999999998</v>
      </c>
      <c r="I210" s="168"/>
      <c r="J210" s="169">
        <f>ROUND(I210*H210,2)</f>
        <v>0</v>
      </c>
      <c r="K210" s="165" t="s">
        <v>143</v>
      </c>
      <c r="L210" s="37"/>
      <c r="M210" s="170" t="s">
        <v>3</v>
      </c>
      <c r="N210" s="171" t="s">
        <v>42</v>
      </c>
      <c r="O210" s="70"/>
      <c r="P210" s="172">
        <f>O210*H210</f>
        <v>0</v>
      </c>
      <c r="Q210" s="172">
        <v>0.01221</v>
      </c>
      <c r="R210" s="172">
        <f>Q210*H210</f>
        <v>0.25777751999999998</v>
      </c>
      <c r="S210" s="172">
        <v>0</v>
      </c>
      <c r="T210" s="173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74" t="s">
        <v>295</v>
      </c>
      <c r="AT210" s="174" t="s">
        <v>139</v>
      </c>
      <c r="AU210" s="174" t="s">
        <v>81</v>
      </c>
      <c r="AY210" s="17" t="s">
        <v>135</v>
      </c>
      <c r="BE210" s="175">
        <f>IF(N210="základní",J210,0)</f>
        <v>0</v>
      </c>
      <c r="BF210" s="175">
        <f>IF(N210="snížená",J210,0)</f>
        <v>0</v>
      </c>
      <c r="BG210" s="175">
        <f>IF(N210="zákl. přenesená",J210,0)</f>
        <v>0</v>
      </c>
      <c r="BH210" s="175">
        <f>IF(N210="sníž. přenesená",J210,0)</f>
        <v>0</v>
      </c>
      <c r="BI210" s="175">
        <f>IF(N210="nulová",J210,0)</f>
        <v>0</v>
      </c>
      <c r="BJ210" s="17" t="s">
        <v>79</v>
      </c>
      <c r="BK210" s="175">
        <f>ROUND(I210*H210,2)</f>
        <v>0</v>
      </c>
      <c r="BL210" s="17" t="s">
        <v>295</v>
      </c>
      <c r="BM210" s="174" t="s">
        <v>623</v>
      </c>
    </row>
    <row r="211" s="2" customFormat="1">
      <c r="A211" s="36"/>
      <c r="B211" s="37"/>
      <c r="C211" s="36"/>
      <c r="D211" s="176" t="s">
        <v>146</v>
      </c>
      <c r="E211" s="36"/>
      <c r="F211" s="177" t="s">
        <v>624</v>
      </c>
      <c r="G211" s="36"/>
      <c r="H211" s="36"/>
      <c r="I211" s="178"/>
      <c r="J211" s="36"/>
      <c r="K211" s="36"/>
      <c r="L211" s="37"/>
      <c r="M211" s="179"/>
      <c r="N211" s="180"/>
      <c r="O211" s="70"/>
      <c r="P211" s="70"/>
      <c r="Q211" s="70"/>
      <c r="R211" s="70"/>
      <c r="S211" s="70"/>
      <c r="T211" s="71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7" t="s">
        <v>146</v>
      </c>
      <c r="AU211" s="17" t="s">
        <v>81</v>
      </c>
    </row>
    <row r="212" s="2" customFormat="1" ht="16.5" customHeight="1">
      <c r="A212" s="36"/>
      <c r="B212" s="162"/>
      <c r="C212" s="163" t="s">
        <v>625</v>
      </c>
      <c r="D212" s="163" t="s">
        <v>139</v>
      </c>
      <c r="E212" s="164" t="s">
        <v>626</v>
      </c>
      <c r="F212" s="165" t="s">
        <v>627</v>
      </c>
      <c r="G212" s="166" t="s">
        <v>176</v>
      </c>
      <c r="H212" s="167">
        <v>7.2000000000000002</v>
      </c>
      <c r="I212" s="168"/>
      <c r="J212" s="169">
        <f>ROUND(I212*H212,2)</f>
        <v>0</v>
      </c>
      <c r="K212" s="165" t="s">
        <v>143</v>
      </c>
      <c r="L212" s="37"/>
      <c r="M212" s="170" t="s">
        <v>3</v>
      </c>
      <c r="N212" s="171" t="s">
        <v>42</v>
      </c>
      <c r="O212" s="70"/>
      <c r="P212" s="172">
        <f>O212*H212</f>
        <v>0</v>
      </c>
      <c r="Q212" s="172">
        <v>0.01575</v>
      </c>
      <c r="R212" s="172">
        <f>Q212*H212</f>
        <v>0.1134</v>
      </c>
      <c r="S212" s="172">
        <v>0</v>
      </c>
      <c r="T212" s="173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74" t="s">
        <v>295</v>
      </c>
      <c r="AT212" s="174" t="s">
        <v>139</v>
      </c>
      <c r="AU212" s="174" t="s">
        <v>81</v>
      </c>
      <c r="AY212" s="17" t="s">
        <v>135</v>
      </c>
      <c r="BE212" s="175">
        <f>IF(N212="základní",J212,0)</f>
        <v>0</v>
      </c>
      <c r="BF212" s="175">
        <f>IF(N212="snížená",J212,0)</f>
        <v>0</v>
      </c>
      <c r="BG212" s="175">
        <f>IF(N212="zákl. přenesená",J212,0)</f>
        <v>0</v>
      </c>
      <c r="BH212" s="175">
        <f>IF(N212="sníž. přenesená",J212,0)</f>
        <v>0</v>
      </c>
      <c r="BI212" s="175">
        <f>IF(N212="nulová",J212,0)</f>
        <v>0</v>
      </c>
      <c r="BJ212" s="17" t="s">
        <v>79</v>
      </c>
      <c r="BK212" s="175">
        <f>ROUND(I212*H212,2)</f>
        <v>0</v>
      </c>
      <c r="BL212" s="17" t="s">
        <v>295</v>
      </c>
      <c r="BM212" s="174" t="s">
        <v>628</v>
      </c>
    </row>
    <row r="213" s="2" customFormat="1">
      <c r="A213" s="36"/>
      <c r="B213" s="37"/>
      <c r="C213" s="36"/>
      <c r="D213" s="176" t="s">
        <v>146</v>
      </c>
      <c r="E213" s="36"/>
      <c r="F213" s="177" t="s">
        <v>629</v>
      </c>
      <c r="G213" s="36"/>
      <c r="H213" s="36"/>
      <c r="I213" s="178"/>
      <c r="J213" s="36"/>
      <c r="K213" s="36"/>
      <c r="L213" s="37"/>
      <c r="M213" s="179"/>
      <c r="N213" s="180"/>
      <c r="O213" s="70"/>
      <c r="P213" s="70"/>
      <c r="Q213" s="70"/>
      <c r="R213" s="70"/>
      <c r="S213" s="70"/>
      <c r="T213" s="71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T213" s="17" t="s">
        <v>146</v>
      </c>
      <c r="AU213" s="17" t="s">
        <v>81</v>
      </c>
    </row>
    <row r="214" s="2" customFormat="1" ht="21.75" customHeight="1">
      <c r="A214" s="36"/>
      <c r="B214" s="162"/>
      <c r="C214" s="163" t="s">
        <v>630</v>
      </c>
      <c r="D214" s="163" t="s">
        <v>139</v>
      </c>
      <c r="E214" s="164" t="s">
        <v>631</v>
      </c>
      <c r="F214" s="165" t="s">
        <v>632</v>
      </c>
      <c r="G214" s="166" t="s">
        <v>176</v>
      </c>
      <c r="H214" s="167">
        <v>0.96799999999999997</v>
      </c>
      <c r="I214" s="168"/>
      <c r="J214" s="169">
        <f>ROUND(I214*H214,2)</f>
        <v>0</v>
      </c>
      <c r="K214" s="165" t="s">
        <v>143</v>
      </c>
      <c r="L214" s="37"/>
      <c r="M214" s="170" t="s">
        <v>3</v>
      </c>
      <c r="N214" s="171" t="s">
        <v>42</v>
      </c>
      <c r="O214" s="70"/>
      <c r="P214" s="172">
        <f>O214*H214</f>
        <v>0</v>
      </c>
      <c r="Q214" s="172">
        <v>0.014789999999999999</v>
      </c>
      <c r="R214" s="172">
        <f>Q214*H214</f>
        <v>0.01431672</v>
      </c>
      <c r="S214" s="172">
        <v>0</v>
      </c>
      <c r="T214" s="173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74" t="s">
        <v>295</v>
      </c>
      <c r="AT214" s="174" t="s">
        <v>139</v>
      </c>
      <c r="AU214" s="174" t="s">
        <v>81</v>
      </c>
      <c r="AY214" s="17" t="s">
        <v>135</v>
      </c>
      <c r="BE214" s="175">
        <f>IF(N214="základní",J214,0)</f>
        <v>0</v>
      </c>
      <c r="BF214" s="175">
        <f>IF(N214="snížená",J214,0)</f>
        <v>0</v>
      </c>
      <c r="BG214" s="175">
        <f>IF(N214="zákl. přenesená",J214,0)</f>
        <v>0</v>
      </c>
      <c r="BH214" s="175">
        <f>IF(N214="sníž. přenesená",J214,0)</f>
        <v>0</v>
      </c>
      <c r="BI214" s="175">
        <f>IF(N214="nulová",J214,0)</f>
        <v>0</v>
      </c>
      <c r="BJ214" s="17" t="s">
        <v>79</v>
      </c>
      <c r="BK214" s="175">
        <f>ROUND(I214*H214,2)</f>
        <v>0</v>
      </c>
      <c r="BL214" s="17" t="s">
        <v>295</v>
      </c>
      <c r="BM214" s="174" t="s">
        <v>633</v>
      </c>
    </row>
    <row r="215" s="2" customFormat="1">
      <c r="A215" s="36"/>
      <c r="B215" s="37"/>
      <c r="C215" s="36"/>
      <c r="D215" s="176" t="s">
        <v>146</v>
      </c>
      <c r="E215" s="36"/>
      <c r="F215" s="177" t="s">
        <v>634</v>
      </c>
      <c r="G215" s="36"/>
      <c r="H215" s="36"/>
      <c r="I215" s="178"/>
      <c r="J215" s="36"/>
      <c r="K215" s="36"/>
      <c r="L215" s="37"/>
      <c r="M215" s="179"/>
      <c r="N215" s="180"/>
      <c r="O215" s="70"/>
      <c r="P215" s="70"/>
      <c r="Q215" s="70"/>
      <c r="R215" s="70"/>
      <c r="S215" s="70"/>
      <c r="T215" s="71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7" t="s">
        <v>146</v>
      </c>
      <c r="AU215" s="17" t="s">
        <v>81</v>
      </c>
    </row>
    <row r="216" s="2" customFormat="1" ht="37.8" customHeight="1">
      <c r="A216" s="36"/>
      <c r="B216" s="162"/>
      <c r="C216" s="163" t="s">
        <v>635</v>
      </c>
      <c r="D216" s="163" t="s">
        <v>139</v>
      </c>
      <c r="E216" s="164" t="s">
        <v>636</v>
      </c>
      <c r="F216" s="165" t="s">
        <v>637</v>
      </c>
      <c r="G216" s="166" t="s">
        <v>571</v>
      </c>
      <c r="H216" s="195"/>
      <c r="I216" s="168"/>
      <c r="J216" s="169">
        <f>ROUND(I216*H216,2)</f>
        <v>0</v>
      </c>
      <c r="K216" s="165" t="s">
        <v>143</v>
      </c>
      <c r="L216" s="37"/>
      <c r="M216" s="170" t="s">
        <v>3</v>
      </c>
      <c r="N216" s="171" t="s">
        <v>42</v>
      </c>
      <c r="O216" s="70"/>
      <c r="P216" s="172">
        <f>O216*H216</f>
        <v>0</v>
      </c>
      <c r="Q216" s="172">
        <v>0</v>
      </c>
      <c r="R216" s="172">
        <f>Q216*H216</f>
        <v>0</v>
      </c>
      <c r="S216" s="172">
        <v>0</v>
      </c>
      <c r="T216" s="173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174" t="s">
        <v>295</v>
      </c>
      <c r="AT216" s="174" t="s">
        <v>139</v>
      </c>
      <c r="AU216" s="174" t="s">
        <v>81</v>
      </c>
      <c r="AY216" s="17" t="s">
        <v>135</v>
      </c>
      <c r="BE216" s="175">
        <f>IF(N216="základní",J216,0)</f>
        <v>0</v>
      </c>
      <c r="BF216" s="175">
        <f>IF(N216="snížená",J216,0)</f>
        <v>0</v>
      </c>
      <c r="BG216" s="175">
        <f>IF(N216="zákl. přenesená",J216,0)</f>
        <v>0</v>
      </c>
      <c r="BH216" s="175">
        <f>IF(N216="sníž. přenesená",J216,0)</f>
        <v>0</v>
      </c>
      <c r="BI216" s="175">
        <f>IF(N216="nulová",J216,0)</f>
        <v>0</v>
      </c>
      <c r="BJ216" s="17" t="s">
        <v>79</v>
      </c>
      <c r="BK216" s="175">
        <f>ROUND(I216*H216,2)</f>
        <v>0</v>
      </c>
      <c r="BL216" s="17" t="s">
        <v>295</v>
      </c>
      <c r="BM216" s="174" t="s">
        <v>638</v>
      </c>
    </row>
    <row r="217" s="2" customFormat="1">
      <c r="A217" s="36"/>
      <c r="B217" s="37"/>
      <c r="C217" s="36"/>
      <c r="D217" s="176" t="s">
        <v>146</v>
      </c>
      <c r="E217" s="36"/>
      <c r="F217" s="177" t="s">
        <v>639</v>
      </c>
      <c r="G217" s="36"/>
      <c r="H217" s="36"/>
      <c r="I217" s="178"/>
      <c r="J217" s="36"/>
      <c r="K217" s="36"/>
      <c r="L217" s="37"/>
      <c r="M217" s="179"/>
      <c r="N217" s="180"/>
      <c r="O217" s="70"/>
      <c r="P217" s="70"/>
      <c r="Q217" s="70"/>
      <c r="R217" s="70"/>
      <c r="S217" s="70"/>
      <c r="T217" s="71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T217" s="17" t="s">
        <v>146</v>
      </c>
      <c r="AU217" s="17" t="s">
        <v>81</v>
      </c>
    </row>
    <row r="218" s="12" customFormat="1" ht="22.8" customHeight="1">
      <c r="A218" s="12"/>
      <c r="B218" s="149"/>
      <c r="C218" s="12"/>
      <c r="D218" s="150" t="s">
        <v>70</v>
      </c>
      <c r="E218" s="160" t="s">
        <v>298</v>
      </c>
      <c r="F218" s="160" t="s">
        <v>299</v>
      </c>
      <c r="G218" s="12"/>
      <c r="H218" s="12"/>
      <c r="I218" s="152"/>
      <c r="J218" s="161">
        <f>BK218</f>
        <v>0</v>
      </c>
      <c r="K218" s="12"/>
      <c r="L218" s="149"/>
      <c r="M218" s="154"/>
      <c r="N218" s="155"/>
      <c r="O218" s="155"/>
      <c r="P218" s="156">
        <f>SUM(P219:P261)</f>
        <v>0</v>
      </c>
      <c r="Q218" s="155"/>
      <c r="R218" s="156">
        <f>SUM(R219:R261)</f>
        <v>1.1541555699999997</v>
      </c>
      <c r="S218" s="155"/>
      <c r="T218" s="157">
        <f>SUM(T219:T261)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150" t="s">
        <v>81</v>
      </c>
      <c r="AT218" s="158" t="s">
        <v>70</v>
      </c>
      <c r="AU218" s="158" t="s">
        <v>79</v>
      </c>
      <c r="AY218" s="150" t="s">
        <v>135</v>
      </c>
      <c r="BK218" s="159">
        <f>SUM(BK219:BK261)</f>
        <v>0</v>
      </c>
    </row>
    <row r="219" s="2" customFormat="1" ht="21.75" customHeight="1">
      <c r="A219" s="36"/>
      <c r="B219" s="162"/>
      <c r="C219" s="163" t="s">
        <v>136</v>
      </c>
      <c r="D219" s="163" t="s">
        <v>139</v>
      </c>
      <c r="E219" s="164" t="s">
        <v>640</v>
      </c>
      <c r="F219" s="165" t="s">
        <v>641</v>
      </c>
      <c r="G219" s="166" t="s">
        <v>176</v>
      </c>
      <c r="H219" s="167">
        <v>3.6000000000000001</v>
      </c>
      <c r="I219" s="168"/>
      <c r="J219" s="169">
        <f>ROUND(I219*H219,2)</f>
        <v>0</v>
      </c>
      <c r="K219" s="165" t="s">
        <v>143</v>
      </c>
      <c r="L219" s="37"/>
      <c r="M219" s="170" t="s">
        <v>3</v>
      </c>
      <c r="N219" s="171" t="s">
        <v>42</v>
      </c>
      <c r="O219" s="70"/>
      <c r="P219" s="172">
        <f>O219*H219</f>
        <v>0</v>
      </c>
      <c r="Q219" s="172">
        <v>0.00027</v>
      </c>
      <c r="R219" s="172">
        <f>Q219*H219</f>
        <v>0.00097199999999999999</v>
      </c>
      <c r="S219" s="172">
        <v>0</v>
      </c>
      <c r="T219" s="173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174" t="s">
        <v>295</v>
      </c>
      <c r="AT219" s="174" t="s">
        <v>139</v>
      </c>
      <c r="AU219" s="174" t="s">
        <v>81</v>
      </c>
      <c r="AY219" s="17" t="s">
        <v>135</v>
      </c>
      <c r="BE219" s="175">
        <f>IF(N219="základní",J219,0)</f>
        <v>0</v>
      </c>
      <c r="BF219" s="175">
        <f>IF(N219="snížená",J219,0)</f>
        <v>0</v>
      </c>
      <c r="BG219" s="175">
        <f>IF(N219="zákl. přenesená",J219,0)</f>
        <v>0</v>
      </c>
      <c r="BH219" s="175">
        <f>IF(N219="sníž. přenesená",J219,0)</f>
        <v>0</v>
      </c>
      <c r="BI219" s="175">
        <f>IF(N219="nulová",J219,0)</f>
        <v>0</v>
      </c>
      <c r="BJ219" s="17" t="s">
        <v>79</v>
      </c>
      <c r="BK219" s="175">
        <f>ROUND(I219*H219,2)</f>
        <v>0</v>
      </c>
      <c r="BL219" s="17" t="s">
        <v>295</v>
      </c>
      <c r="BM219" s="174" t="s">
        <v>642</v>
      </c>
    </row>
    <row r="220" s="2" customFormat="1">
      <c r="A220" s="36"/>
      <c r="B220" s="37"/>
      <c r="C220" s="36"/>
      <c r="D220" s="176" t="s">
        <v>146</v>
      </c>
      <c r="E220" s="36"/>
      <c r="F220" s="177" t="s">
        <v>643</v>
      </c>
      <c r="G220" s="36"/>
      <c r="H220" s="36"/>
      <c r="I220" s="178"/>
      <c r="J220" s="36"/>
      <c r="K220" s="36"/>
      <c r="L220" s="37"/>
      <c r="M220" s="179"/>
      <c r="N220" s="180"/>
      <c r="O220" s="70"/>
      <c r="P220" s="70"/>
      <c r="Q220" s="70"/>
      <c r="R220" s="70"/>
      <c r="S220" s="70"/>
      <c r="T220" s="71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T220" s="17" t="s">
        <v>146</v>
      </c>
      <c r="AU220" s="17" t="s">
        <v>81</v>
      </c>
    </row>
    <row r="221" s="2" customFormat="1" ht="16.5" customHeight="1">
      <c r="A221" s="36"/>
      <c r="B221" s="162"/>
      <c r="C221" s="181" t="s">
        <v>144</v>
      </c>
      <c r="D221" s="181" t="s">
        <v>149</v>
      </c>
      <c r="E221" s="182" t="s">
        <v>644</v>
      </c>
      <c r="F221" s="183" t="s">
        <v>645</v>
      </c>
      <c r="G221" s="184" t="s">
        <v>176</v>
      </c>
      <c r="H221" s="185">
        <v>3.6000000000000001</v>
      </c>
      <c r="I221" s="186"/>
      <c r="J221" s="187">
        <f>ROUND(I221*H221,2)</f>
        <v>0</v>
      </c>
      <c r="K221" s="183" t="s">
        <v>143</v>
      </c>
      <c r="L221" s="188"/>
      <c r="M221" s="189" t="s">
        <v>3</v>
      </c>
      <c r="N221" s="190" t="s">
        <v>42</v>
      </c>
      <c r="O221" s="70"/>
      <c r="P221" s="172">
        <f>O221*H221</f>
        <v>0</v>
      </c>
      <c r="Q221" s="172">
        <v>0.036810000000000002</v>
      </c>
      <c r="R221" s="172">
        <f>Q221*H221</f>
        <v>0.13251600000000002</v>
      </c>
      <c r="S221" s="172">
        <v>0</v>
      </c>
      <c r="T221" s="173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174" t="s">
        <v>230</v>
      </c>
      <c r="AT221" s="174" t="s">
        <v>149</v>
      </c>
      <c r="AU221" s="174" t="s">
        <v>81</v>
      </c>
      <c r="AY221" s="17" t="s">
        <v>135</v>
      </c>
      <c r="BE221" s="175">
        <f>IF(N221="základní",J221,0)</f>
        <v>0</v>
      </c>
      <c r="BF221" s="175">
        <f>IF(N221="snížená",J221,0)</f>
        <v>0</v>
      </c>
      <c r="BG221" s="175">
        <f>IF(N221="zákl. přenesená",J221,0)</f>
        <v>0</v>
      </c>
      <c r="BH221" s="175">
        <f>IF(N221="sníž. přenesená",J221,0)</f>
        <v>0</v>
      </c>
      <c r="BI221" s="175">
        <f>IF(N221="nulová",J221,0)</f>
        <v>0</v>
      </c>
      <c r="BJ221" s="17" t="s">
        <v>79</v>
      </c>
      <c r="BK221" s="175">
        <f>ROUND(I221*H221,2)</f>
        <v>0</v>
      </c>
      <c r="BL221" s="17" t="s">
        <v>295</v>
      </c>
      <c r="BM221" s="174" t="s">
        <v>646</v>
      </c>
    </row>
    <row r="222" s="2" customFormat="1" ht="16.5" customHeight="1">
      <c r="A222" s="36"/>
      <c r="B222" s="162"/>
      <c r="C222" s="163" t="s">
        <v>79</v>
      </c>
      <c r="D222" s="163" t="s">
        <v>139</v>
      </c>
      <c r="E222" s="164" t="s">
        <v>647</v>
      </c>
      <c r="F222" s="165" t="s">
        <v>648</v>
      </c>
      <c r="G222" s="166" t="s">
        <v>186</v>
      </c>
      <c r="H222" s="167">
        <v>5</v>
      </c>
      <c r="I222" s="168"/>
      <c r="J222" s="169">
        <f>ROUND(I222*H222,2)</f>
        <v>0</v>
      </c>
      <c r="K222" s="165" t="s">
        <v>143</v>
      </c>
      <c r="L222" s="37"/>
      <c r="M222" s="170" t="s">
        <v>3</v>
      </c>
      <c r="N222" s="171" t="s">
        <v>42</v>
      </c>
      <c r="O222" s="70"/>
      <c r="P222" s="172">
        <f>O222*H222</f>
        <v>0</v>
      </c>
      <c r="Q222" s="172">
        <v>0.00027</v>
      </c>
      <c r="R222" s="172">
        <f>Q222*H222</f>
        <v>0.0013500000000000001</v>
      </c>
      <c r="S222" s="172">
        <v>0</v>
      </c>
      <c r="T222" s="173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174" t="s">
        <v>295</v>
      </c>
      <c r="AT222" s="174" t="s">
        <v>139</v>
      </c>
      <c r="AU222" s="174" t="s">
        <v>81</v>
      </c>
      <c r="AY222" s="17" t="s">
        <v>135</v>
      </c>
      <c r="BE222" s="175">
        <f>IF(N222="základní",J222,0)</f>
        <v>0</v>
      </c>
      <c r="BF222" s="175">
        <f>IF(N222="snížená",J222,0)</f>
        <v>0</v>
      </c>
      <c r="BG222" s="175">
        <f>IF(N222="zákl. přenesená",J222,0)</f>
        <v>0</v>
      </c>
      <c r="BH222" s="175">
        <f>IF(N222="sníž. přenesená",J222,0)</f>
        <v>0</v>
      </c>
      <c r="BI222" s="175">
        <f>IF(N222="nulová",J222,0)</f>
        <v>0</v>
      </c>
      <c r="BJ222" s="17" t="s">
        <v>79</v>
      </c>
      <c r="BK222" s="175">
        <f>ROUND(I222*H222,2)</f>
        <v>0</v>
      </c>
      <c r="BL222" s="17" t="s">
        <v>295</v>
      </c>
      <c r="BM222" s="174" t="s">
        <v>649</v>
      </c>
    </row>
    <row r="223" s="2" customFormat="1">
      <c r="A223" s="36"/>
      <c r="B223" s="37"/>
      <c r="C223" s="36"/>
      <c r="D223" s="176" t="s">
        <v>146</v>
      </c>
      <c r="E223" s="36"/>
      <c r="F223" s="177" t="s">
        <v>650</v>
      </c>
      <c r="G223" s="36"/>
      <c r="H223" s="36"/>
      <c r="I223" s="178"/>
      <c r="J223" s="36"/>
      <c r="K223" s="36"/>
      <c r="L223" s="37"/>
      <c r="M223" s="179"/>
      <c r="N223" s="180"/>
      <c r="O223" s="70"/>
      <c r="P223" s="70"/>
      <c r="Q223" s="70"/>
      <c r="R223" s="70"/>
      <c r="S223" s="70"/>
      <c r="T223" s="71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T223" s="17" t="s">
        <v>146</v>
      </c>
      <c r="AU223" s="17" t="s">
        <v>81</v>
      </c>
    </row>
    <row r="224" s="2" customFormat="1" ht="16.5" customHeight="1">
      <c r="A224" s="36"/>
      <c r="B224" s="162"/>
      <c r="C224" s="181" t="s">
        <v>81</v>
      </c>
      <c r="D224" s="181" t="s">
        <v>149</v>
      </c>
      <c r="E224" s="182" t="s">
        <v>651</v>
      </c>
      <c r="F224" s="183" t="s">
        <v>652</v>
      </c>
      <c r="G224" s="184" t="s">
        <v>176</v>
      </c>
      <c r="H224" s="185">
        <v>3.23</v>
      </c>
      <c r="I224" s="186"/>
      <c r="J224" s="187">
        <f>ROUND(I224*H224,2)</f>
        <v>0</v>
      </c>
      <c r="K224" s="183" t="s">
        <v>143</v>
      </c>
      <c r="L224" s="188"/>
      <c r="M224" s="189" t="s">
        <v>3</v>
      </c>
      <c r="N224" s="190" t="s">
        <v>42</v>
      </c>
      <c r="O224" s="70"/>
      <c r="P224" s="172">
        <f>O224*H224</f>
        <v>0</v>
      </c>
      <c r="Q224" s="172">
        <v>0.040280000000000003</v>
      </c>
      <c r="R224" s="172">
        <f>Q224*H224</f>
        <v>0.13010440000000001</v>
      </c>
      <c r="S224" s="172">
        <v>0</v>
      </c>
      <c r="T224" s="173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174" t="s">
        <v>230</v>
      </c>
      <c r="AT224" s="174" t="s">
        <v>149</v>
      </c>
      <c r="AU224" s="174" t="s">
        <v>81</v>
      </c>
      <c r="AY224" s="17" t="s">
        <v>135</v>
      </c>
      <c r="BE224" s="175">
        <f>IF(N224="základní",J224,0)</f>
        <v>0</v>
      </c>
      <c r="BF224" s="175">
        <f>IF(N224="snížená",J224,0)</f>
        <v>0</v>
      </c>
      <c r="BG224" s="175">
        <f>IF(N224="zákl. přenesená",J224,0)</f>
        <v>0</v>
      </c>
      <c r="BH224" s="175">
        <f>IF(N224="sníž. přenesená",J224,0)</f>
        <v>0</v>
      </c>
      <c r="BI224" s="175">
        <f>IF(N224="nulová",J224,0)</f>
        <v>0</v>
      </c>
      <c r="BJ224" s="17" t="s">
        <v>79</v>
      </c>
      <c r="BK224" s="175">
        <f>ROUND(I224*H224,2)</f>
        <v>0</v>
      </c>
      <c r="BL224" s="17" t="s">
        <v>295</v>
      </c>
      <c r="BM224" s="174" t="s">
        <v>653</v>
      </c>
    </row>
    <row r="225" s="2" customFormat="1" ht="24.15" customHeight="1">
      <c r="A225" s="36"/>
      <c r="B225" s="162"/>
      <c r="C225" s="163" t="s">
        <v>265</v>
      </c>
      <c r="D225" s="163" t="s">
        <v>139</v>
      </c>
      <c r="E225" s="164" t="s">
        <v>654</v>
      </c>
      <c r="F225" s="165" t="s">
        <v>655</v>
      </c>
      <c r="G225" s="166" t="s">
        <v>186</v>
      </c>
      <c r="H225" s="167">
        <v>30</v>
      </c>
      <c r="I225" s="168"/>
      <c r="J225" s="169">
        <f>ROUND(I225*H225,2)</f>
        <v>0</v>
      </c>
      <c r="K225" s="165" t="s">
        <v>143</v>
      </c>
      <c r="L225" s="37"/>
      <c r="M225" s="170" t="s">
        <v>3</v>
      </c>
      <c r="N225" s="171" t="s">
        <v>42</v>
      </c>
      <c r="O225" s="70"/>
      <c r="P225" s="172">
        <f>O225*H225</f>
        <v>0</v>
      </c>
      <c r="Q225" s="172">
        <v>0</v>
      </c>
      <c r="R225" s="172">
        <f>Q225*H225</f>
        <v>0</v>
      </c>
      <c r="S225" s="172">
        <v>0</v>
      </c>
      <c r="T225" s="173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74" t="s">
        <v>295</v>
      </c>
      <c r="AT225" s="174" t="s">
        <v>139</v>
      </c>
      <c r="AU225" s="174" t="s">
        <v>81</v>
      </c>
      <c r="AY225" s="17" t="s">
        <v>135</v>
      </c>
      <c r="BE225" s="175">
        <f>IF(N225="základní",J225,0)</f>
        <v>0</v>
      </c>
      <c r="BF225" s="175">
        <f>IF(N225="snížená",J225,0)</f>
        <v>0</v>
      </c>
      <c r="BG225" s="175">
        <f>IF(N225="zákl. přenesená",J225,0)</f>
        <v>0</v>
      </c>
      <c r="BH225" s="175">
        <f>IF(N225="sníž. přenesená",J225,0)</f>
        <v>0</v>
      </c>
      <c r="BI225" s="175">
        <f>IF(N225="nulová",J225,0)</f>
        <v>0</v>
      </c>
      <c r="BJ225" s="17" t="s">
        <v>79</v>
      </c>
      <c r="BK225" s="175">
        <f>ROUND(I225*H225,2)</f>
        <v>0</v>
      </c>
      <c r="BL225" s="17" t="s">
        <v>295</v>
      </c>
      <c r="BM225" s="174" t="s">
        <v>656</v>
      </c>
    </row>
    <row r="226" s="2" customFormat="1">
      <c r="A226" s="36"/>
      <c r="B226" s="37"/>
      <c r="C226" s="36"/>
      <c r="D226" s="176" t="s">
        <v>146</v>
      </c>
      <c r="E226" s="36"/>
      <c r="F226" s="177" t="s">
        <v>657</v>
      </c>
      <c r="G226" s="36"/>
      <c r="H226" s="36"/>
      <c r="I226" s="178"/>
      <c r="J226" s="36"/>
      <c r="K226" s="36"/>
      <c r="L226" s="37"/>
      <c r="M226" s="179"/>
      <c r="N226" s="180"/>
      <c r="O226" s="70"/>
      <c r="P226" s="70"/>
      <c r="Q226" s="70"/>
      <c r="R226" s="70"/>
      <c r="S226" s="70"/>
      <c r="T226" s="71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T226" s="17" t="s">
        <v>146</v>
      </c>
      <c r="AU226" s="17" t="s">
        <v>81</v>
      </c>
    </row>
    <row r="227" s="2" customFormat="1" ht="16.5" customHeight="1">
      <c r="A227" s="36"/>
      <c r="B227" s="162"/>
      <c r="C227" s="181" t="s">
        <v>270</v>
      </c>
      <c r="D227" s="181" t="s">
        <v>149</v>
      </c>
      <c r="E227" s="182" t="s">
        <v>658</v>
      </c>
      <c r="F227" s="183" t="s">
        <v>659</v>
      </c>
      <c r="G227" s="184" t="s">
        <v>186</v>
      </c>
      <c r="H227" s="185">
        <v>14</v>
      </c>
      <c r="I227" s="186"/>
      <c r="J227" s="187">
        <f>ROUND(I227*H227,2)</f>
        <v>0</v>
      </c>
      <c r="K227" s="183" t="s">
        <v>143</v>
      </c>
      <c r="L227" s="188"/>
      <c r="M227" s="189" t="s">
        <v>3</v>
      </c>
      <c r="N227" s="190" t="s">
        <v>42</v>
      </c>
      <c r="O227" s="70"/>
      <c r="P227" s="172">
        <f>O227*H227</f>
        <v>0</v>
      </c>
      <c r="Q227" s="172">
        <v>0.017500000000000002</v>
      </c>
      <c r="R227" s="172">
        <f>Q227*H227</f>
        <v>0.24500000000000002</v>
      </c>
      <c r="S227" s="172">
        <v>0</v>
      </c>
      <c r="T227" s="173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74" t="s">
        <v>230</v>
      </c>
      <c r="AT227" s="174" t="s">
        <v>149</v>
      </c>
      <c r="AU227" s="174" t="s">
        <v>81</v>
      </c>
      <c r="AY227" s="17" t="s">
        <v>135</v>
      </c>
      <c r="BE227" s="175">
        <f>IF(N227="základní",J227,0)</f>
        <v>0</v>
      </c>
      <c r="BF227" s="175">
        <f>IF(N227="snížená",J227,0)</f>
        <v>0</v>
      </c>
      <c r="BG227" s="175">
        <f>IF(N227="zákl. přenesená",J227,0)</f>
        <v>0</v>
      </c>
      <c r="BH227" s="175">
        <f>IF(N227="sníž. přenesená",J227,0)</f>
        <v>0</v>
      </c>
      <c r="BI227" s="175">
        <f>IF(N227="nulová",J227,0)</f>
        <v>0</v>
      </c>
      <c r="BJ227" s="17" t="s">
        <v>79</v>
      </c>
      <c r="BK227" s="175">
        <f>ROUND(I227*H227,2)</f>
        <v>0</v>
      </c>
      <c r="BL227" s="17" t="s">
        <v>295</v>
      </c>
      <c r="BM227" s="174" t="s">
        <v>660</v>
      </c>
    </row>
    <row r="228" s="2" customFormat="1" ht="16.5" customHeight="1">
      <c r="A228" s="36"/>
      <c r="B228" s="162"/>
      <c r="C228" s="181" t="s">
        <v>661</v>
      </c>
      <c r="D228" s="181" t="s">
        <v>149</v>
      </c>
      <c r="E228" s="182" t="s">
        <v>662</v>
      </c>
      <c r="F228" s="183" t="s">
        <v>663</v>
      </c>
      <c r="G228" s="184" t="s">
        <v>176</v>
      </c>
      <c r="H228" s="185">
        <v>1.379</v>
      </c>
      <c r="I228" s="186"/>
      <c r="J228" s="187">
        <f>ROUND(I228*H228,2)</f>
        <v>0</v>
      </c>
      <c r="K228" s="183" t="s">
        <v>143</v>
      </c>
      <c r="L228" s="188"/>
      <c r="M228" s="189" t="s">
        <v>3</v>
      </c>
      <c r="N228" s="190" t="s">
        <v>42</v>
      </c>
      <c r="O228" s="70"/>
      <c r="P228" s="172">
        <f>O228*H228</f>
        <v>0</v>
      </c>
      <c r="Q228" s="172">
        <v>0.024230000000000002</v>
      </c>
      <c r="R228" s="172">
        <f>Q228*H228</f>
        <v>0.033413169999999999</v>
      </c>
      <c r="S228" s="172">
        <v>0</v>
      </c>
      <c r="T228" s="173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174" t="s">
        <v>230</v>
      </c>
      <c r="AT228" s="174" t="s">
        <v>149</v>
      </c>
      <c r="AU228" s="174" t="s">
        <v>81</v>
      </c>
      <c r="AY228" s="17" t="s">
        <v>135</v>
      </c>
      <c r="BE228" s="175">
        <f>IF(N228="základní",J228,0)</f>
        <v>0</v>
      </c>
      <c r="BF228" s="175">
        <f>IF(N228="snížená",J228,0)</f>
        <v>0</v>
      </c>
      <c r="BG228" s="175">
        <f>IF(N228="zákl. přenesená",J228,0)</f>
        <v>0</v>
      </c>
      <c r="BH228" s="175">
        <f>IF(N228="sníž. přenesená",J228,0)</f>
        <v>0</v>
      </c>
      <c r="BI228" s="175">
        <f>IF(N228="nulová",J228,0)</f>
        <v>0</v>
      </c>
      <c r="BJ228" s="17" t="s">
        <v>79</v>
      </c>
      <c r="BK228" s="175">
        <f>ROUND(I228*H228,2)</f>
        <v>0</v>
      </c>
      <c r="BL228" s="17" t="s">
        <v>295</v>
      </c>
      <c r="BM228" s="174" t="s">
        <v>664</v>
      </c>
    </row>
    <row r="229" s="2" customFormat="1" ht="16.5" customHeight="1">
      <c r="A229" s="36"/>
      <c r="B229" s="162"/>
      <c r="C229" s="181" t="s">
        <v>275</v>
      </c>
      <c r="D229" s="181" t="s">
        <v>149</v>
      </c>
      <c r="E229" s="182" t="s">
        <v>665</v>
      </c>
      <c r="F229" s="183" t="s">
        <v>666</v>
      </c>
      <c r="G229" s="184" t="s">
        <v>186</v>
      </c>
      <c r="H229" s="185">
        <v>15</v>
      </c>
      <c r="I229" s="186"/>
      <c r="J229" s="187">
        <f>ROUND(I229*H229,2)</f>
        <v>0</v>
      </c>
      <c r="K229" s="183" t="s">
        <v>143</v>
      </c>
      <c r="L229" s="188"/>
      <c r="M229" s="189" t="s">
        <v>3</v>
      </c>
      <c r="N229" s="190" t="s">
        <v>42</v>
      </c>
      <c r="O229" s="70"/>
      <c r="P229" s="172">
        <f>O229*H229</f>
        <v>0</v>
      </c>
      <c r="Q229" s="172">
        <v>0.0195</v>
      </c>
      <c r="R229" s="172">
        <f>Q229*H229</f>
        <v>0.29249999999999998</v>
      </c>
      <c r="S229" s="172">
        <v>0</v>
      </c>
      <c r="T229" s="173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74" t="s">
        <v>230</v>
      </c>
      <c r="AT229" s="174" t="s">
        <v>149</v>
      </c>
      <c r="AU229" s="174" t="s">
        <v>81</v>
      </c>
      <c r="AY229" s="17" t="s">
        <v>135</v>
      </c>
      <c r="BE229" s="175">
        <f>IF(N229="základní",J229,0)</f>
        <v>0</v>
      </c>
      <c r="BF229" s="175">
        <f>IF(N229="snížená",J229,0)</f>
        <v>0</v>
      </c>
      <c r="BG229" s="175">
        <f>IF(N229="zákl. přenesená",J229,0)</f>
        <v>0</v>
      </c>
      <c r="BH229" s="175">
        <f>IF(N229="sníž. přenesená",J229,0)</f>
        <v>0</v>
      </c>
      <c r="BI229" s="175">
        <f>IF(N229="nulová",J229,0)</f>
        <v>0</v>
      </c>
      <c r="BJ229" s="17" t="s">
        <v>79</v>
      </c>
      <c r="BK229" s="175">
        <f>ROUND(I229*H229,2)</f>
        <v>0</v>
      </c>
      <c r="BL229" s="17" t="s">
        <v>295</v>
      </c>
      <c r="BM229" s="174" t="s">
        <v>667</v>
      </c>
    </row>
    <row r="230" s="2" customFormat="1" ht="24.15" customHeight="1">
      <c r="A230" s="36"/>
      <c r="B230" s="162"/>
      <c r="C230" s="163" t="s">
        <v>668</v>
      </c>
      <c r="D230" s="163" t="s">
        <v>139</v>
      </c>
      <c r="E230" s="164" t="s">
        <v>669</v>
      </c>
      <c r="F230" s="165" t="s">
        <v>670</v>
      </c>
      <c r="G230" s="166" t="s">
        <v>186</v>
      </c>
      <c r="H230" s="167">
        <v>1</v>
      </c>
      <c r="I230" s="168"/>
      <c r="J230" s="169">
        <f>ROUND(I230*H230,2)</f>
        <v>0</v>
      </c>
      <c r="K230" s="165" t="s">
        <v>143</v>
      </c>
      <c r="L230" s="37"/>
      <c r="M230" s="170" t="s">
        <v>3</v>
      </c>
      <c r="N230" s="171" t="s">
        <v>42</v>
      </c>
      <c r="O230" s="70"/>
      <c r="P230" s="172">
        <f>O230*H230</f>
        <v>0</v>
      </c>
      <c r="Q230" s="172">
        <v>0</v>
      </c>
      <c r="R230" s="172">
        <f>Q230*H230</f>
        <v>0</v>
      </c>
      <c r="S230" s="172">
        <v>0</v>
      </c>
      <c r="T230" s="173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174" t="s">
        <v>295</v>
      </c>
      <c r="AT230" s="174" t="s">
        <v>139</v>
      </c>
      <c r="AU230" s="174" t="s">
        <v>81</v>
      </c>
      <c r="AY230" s="17" t="s">
        <v>135</v>
      </c>
      <c r="BE230" s="175">
        <f>IF(N230="základní",J230,0)</f>
        <v>0</v>
      </c>
      <c r="BF230" s="175">
        <f>IF(N230="snížená",J230,0)</f>
        <v>0</v>
      </c>
      <c r="BG230" s="175">
        <f>IF(N230="zákl. přenesená",J230,0)</f>
        <v>0</v>
      </c>
      <c r="BH230" s="175">
        <f>IF(N230="sníž. přenesená",J230,0)</f>
        <v>0</v>
      </c>
      <c r="BI230" s="175">
        <f>IF(N230="nulová",J230,0)</f>
        <v>0</v>
      </c>
      <c r="BJ230" s="17" t="s">
        <v>79</v>
      </c>
      <c r="BK230" s="175">
        <f>ROUND(I230*H230,2)</f>
        <v>0</v>
      </c>
      <c r="BL230" s="17" t="s">
        <v>295</v>
      </c>
      <c r="BM230" s="174" t="s">
        <v>671</v>
      </c>
    </row>
    <row r="231" s="2" customFormat="1">
      <c r="A231" s="36"/>
      <c r="B231" s="37"/>
      <c r="C231" s="36"/>
      <c r="D231" s="176" t="s">
        <v>146</v>
      </c>
      <c r="E231" s="36"/>
      <c r="F231" s="177" t="s">
        <v>672</v>
      </c>
      <c r="G231" s="36"/>
      <c r="H231" s="36"/>
      <c r="I231" s="178"/>
      <c r="J231" s="36"/>
      <c r="K231" s="36"/>
      <c r="L231" s="37"/>
      <c r="M231" s="179"/>
      <c r="N231" s="180"/>
      <c r="O231" s="70"/>
      <c r="P231" s="70"/>
      <c r="Q231" s="70"/>
      <c r="R231" s="70"/>
      <c r="S231" s="70"/>
      <c r="T231" s="71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T231" s="17" t="s">
        <v>146</v>
      </c>
      <c r="AU231" s="17" t="s">
        <v>81</v>
      </c>
    </row>
    <row r="232" s="2" customFormat="1" ht="16.5" customHeight="1">
      <c r="A232" s="36"/>
      <c r="B232" s="162"/>
      <c r="C232" s="181" t="s">
        <v>282</v>
      </c>
      <c r="D232" s="181" t="s">
        <v>149</v>
      </c>
      <c r="E232" s="182" t="s">
        <v>673</v>
      </c>
      <c r="F232" s="183" t="s">
        <v>674</v>
      </c>
      <c r="G232" s="184" t="s">
        <v>186</v>
      </c>
      <c r="H232" s="185">
        <v>1</v>
      </c>
      <c r="I232" s="186"/>
      <c r="J232" s="187">
        <f>ROUND(I232*H232,2)</f>
        <v>0</v>
      </c>
      <c r="K232" s="183" t="s">
        <v>143</v>
      </c>
      <c r="L232" s="188"/>
      <c r="M232" s="189" t="s">
        <v>3</v>
      </c>
      <c r="N232" s="190" t="s">
        <v>42</v>
      </c>
      <c r="O232" s="70"/>
      <c r="P232" s="172">
        <f>O232*H232</f>
        <v>0</v>
      </c>
      <c r="Q232" s="172">
        <v>0.020500000000000001</v>
      </c>
      <c r="R232" s="172">
        <f>Q232*H232</f>
        <v>0.020500000000000001</v>
      </c>
      <c r="S232" s="172">
        <v>0</v>
      </c>
      <c r="T232" s="173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74" t="s">
        <v>230</v>
      </c>
      <c r="AT232" s="174" t="s">
        <v>149</v>
      </c>
      <c r="AU232" s="174" t="s">
        <v>81</v>
      </c>
      <c r="AY232" s="17" t="s">
        <v>135</v>
      </c>
      <c r="BE232" s="175">
        <f>IF(N232="základní",J232,0)</f>
        <v>0</v>
      </c>
      <c r="BF232" s="175">
        <f>IF(N232="snížená",J232,0)</f>
        <v>0</v>
      </c>
      <c r="BG232" s="175">
        <f>IF(N232="zákl. přenesená",J232,0)</f>
        <v>0</v>
      </c>
      <c r="BH232" s="175">
        <f>IF(N232="sníž. přenesená",J232,0)</f>
        <v>0</v>
      </c>
      <c r="BI232" s="175">
        <f>IF(N232="nulová",J232,0)</f>
        <v>0</v>
      </c>
      <c r="BJ232" s="17" t="s">
        <v>79</v>
      </c>
      <c r="BK232" s="175">
        <f>ROUND(I232*H232,2)</f>
        <v>0</v>
      </c>
      <c r="BL232" s="17" t="s">
        <v>295</v>
      </c>
      <c r="BM232" s="174" t="s">
        <v>675</v>
      </c>
    </row>
    <row r="233" s="2" customFormat="1" ht="24.15" customHeight="1">
      <c r="A233" s="36"/>
      <c r="B233" s="162"/>
      <c r="C233" s="163" t="s">
        <v>183</v>
      </c>
      <c r="D233" s="163" t="s">
        <v>139</v>
      </c>
      <c r="E233" s="164" t="s">
        <v>676</v>
      </c>
      <c r="F233" s="165" t="s">
        <v>677</v>
      </c>
      <c r="G233" s="166" t="s">
        <v>186</v>
      </c>
      <c r="H233" s="167">
        <v>10</v>
      </c>
      <c r="I233" s="168"/>
      <c r="J233" s="169">
        <f>ROUND(I233*H233,2)</f>
        <v>0</v>
      </c>
      <c r="K233" s="165" t="s">
        <v>143</v>
      </c>
      <c r="L233" s="37"/>
      <c r="M233" s="170" t="s">
        <v>3</v>
      </c>
      <c r="N233" s="171" t="s">
        <v>42</v>
      </c>
      <c r="O233" s="70"/>
      <c r="P233" s="172">
        <f>O233*H233</f>
        <v>0</v>
      </c>
      <c r="Q233" s="172">
        <v>0</v>
      </c>
      <c r="R233" s="172">
        <f>Q233*H233</f>
        <v>0</v>
      </c>
      <c r="S233" s="172">
        <v>0</v>
      </c>
      <c r="T233" s="173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74" t="s">
        <v>295</v>
      </c>
      <c r="AT233" s="174" t="s">
        <v>139</v>
      </c>
      <c r="AU233" s="174" t="s">
        <v>81</v>
      </c>
      <c r="AY233" s="17" t="s">
        <v>135</v>
      </c>
      <c r="BE233" s="175">
        <f>IF(N233="základní",J233,0)</f>
        <v>0</v>
      </c>
      <c r="BF233" s="175">
        <f>IF(N233="snížená",J233,0)</f>
        <v>0</v>
      </c>
      <c r="BG233" s="175">
        <f>IF(N233="zákl. přenesená",J233,0)</f>
        <v>0</v>
      </c>
      <c r="BH233" s="175">
        <f>IF(N233="sníž. přenesená",J233,0)</f>
        <v>0</v>
      </c>
      <c r="BI233" s="175">
        <f>IF(N233="nulová",J233,0)</f>
        <v>0</v>
      </c>
      <c r="BJ233" s="17" t="s">
        <v>79</v>
      </c>
      <c r="BK233" s="175">
        <f>ROUND(I233*H233,2)</f>
        <v>0</v>
      </c>
      <c r="BL233" s="17" t="s">
        <v>295</v>
      </c>
      <c r="BM233" s="174" t="s">
        <v>678</v>
      </c>
    </row>
    <row r="234" s="2" customFormat="1">
      <c r="A234" s="36"/>
      <c r="B234" s="37"/>
      <c r="C234" s="36"/>
      <c r="D234" s="176" t="s">
        <v>146</v>
      </c>
      <c r="E234" s="36"/>
      <c r="F234" s="177" t="s">
        <v>679</v>
      </c>
      <c r="G234" s="36"/>
      <c r="H234" s="36"/>
      <c r="I234" s="178"/>
      <c r="J234" s="36"/>
      <c r="K234" s="36"/>
      <c r="L234" s="37"/>
      <c r="M234" s="179"/>
      <c r="N234" s="180"/>
      <c r="O234" s="70"/>
      <c r="P234" s="70"/>
      <c r="Q234" s="70"/>
      <c r="R234" s="70"/>
      <c r="S234" s="70"/>
      <c r="T234" s="71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T234" s="17" t="s">
        <v>146</v>
      </c>
      <c r="AU234" s="17" t="s">
        <v>81</v>
      </c>
    </row>
    <row r="235" s="2" customFormat="1" ht="21.75" customHeight="1">
      <c r="A235" s="36"/>
      <c r="B235" s="162"/>
      <c r="C235" s="181" t="s">
        <v>173</v>
      </c>
      <c r="D235" s="181" t="s">
        <v>149</v>
      </c>
      <c r="E235" s="182" t="s">
        <v>680</v>
      </c>
      <c r="F235" s="183" t="s">
        <v>681</v>
      </c>
      <c r="G235" s="184" t="s">
        <v>186</v>
      </c>
      <c r="H235" s="185">
        <v>10</v>
      </c>
      <c r="I235" s="186"/>
      <c r="J235" s="187">
        <f>ROUND(I235*H235,2)</f>
        <v>0</v>
      </c>
      <c r="K235" s="183" t="s">
        <v>143</v>
      </c>
      <c r="L235" s="188"/>
      <c r="M235" s="189" t="s">
        <v>3</v>
      </c>
      <c r="N235" s="190" t="s">
        <v>42</v>
      </c>
      <c r="O235" s="70"/>
      <c r="P235" s="172">
        <f>O235*H235</f>
        <v>0</v>
      </c>
      <c r="Q235" s="172">
        <v>0.0195</v>
      </c>
      <c r="R235" s="172">
        <f>Q235*H235</f>
        <v>0.19500000000000001</v>
      </c>
      <c r="S235" s="172">
        <v>0</v>
      </c>
      <c r="T235" s="173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74" t="s">
        <v>230</v>
      </c>
      <c r="AT235" s="174" t="s">
        <v>149</v>
      </c>
      <c r="AU235" s="174" t="s">
        <v>81</v>
      </c>
      <c r="AY235" s="17" t="s">
        <v>135</v>
      </c>
      <c r="BE235" s="175">
        <f>IF(N235="základní",J235,0)</f>
        <v>0</v>
      </c>
      <c r="BF235" s="175">
        <f>IF(N235="snížená",J235,0)</f>
        <v>0</v>
      </c>
      <c r="BG235" s="175">
        <f>IF(N235="zákl. přenesená",J235,0)</f>
        <v>0</v>
      </c>
      <c r="BH235" s="175">
        <f>IF(N235="sníž. přenesená",J235,0)</f>
        <v>0</v>
      </c>
      <c r="BI235" s="175">
        <f>IF(N235="nulová",J235,0)</f>
        <v>0</v>
      </c>
      <c r="BJ235" s="17" t="s">
        <v>79</v>
      </c>
      <c r="BK235" s="175">
        <f>ROUND(I235*H235,2)</f>
        <v>0</v>
      </c>
      <c r="BL235" s="17" t="s">
        <v>295</v>
      </c>
      <c r="BM235" s="174" t="s">
        <v>682</v>
      </c>
    </row>
    <row r="236" s="2" customFormat="1" ht="16.5" customHeight="1">
      <c r="A236" s="36"/>
      <c r="B236" s="162"/>
      <c r="C236" s="163" t="s">
        <v>683</v>
      </c>
      <c r="D236" s="163" t="s">
        <v>139</v>
      </c>
      <c r="E236" s="164" t="s">
        <v>684</v>
      </c>
      <c r="F236" s="165" t="s">
        <v>685</v>
      </c>
      <c r="G236" s="166" t="s">
        <v>186</v>
      </c>
      <c r="H236" s="167">
        <v>34</v>
      </c>
      <c r="I236" s="168"/>
      <c r="J236" s="169">
        <f>ROUND(I236*H236,2)</f>
        <v>0</v>
      </c>
      <c r="K236" s="165" t="s">
        <v>143</v>
      </c>
      <c r="L236" s="37"/>
      <c r="M236" s="170" t="s">
        <v>3</v>
      </c>
      <c r="N236" s="171" t="s">
        <v>42</v>
      </c>
      <c r="O236" s="70"/>
      <c r="P236" s="172">
        <f>O236*H236</f>
        <v>0</v>
      </c>
      <c r="Q236" s="172">
        <v>0</v>
      </c>
      <c r="R236" s="172">
        <f>Q236*H236</f>
        <v>0</v>
      </c>
      <c r="S236" s="172">
        <v>0</v>
      </c>
      <c r="T236" s="173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74" t="s">
        <v>295</v>
      </c>
      <c r="AT236" s="174" t="s">
        <v>139</v>
      </c>
      <c r="AU236" s="174" t="s">
        <v>81</v>
      </c>
      <c r="AY236" s="17" t="s">
        <v>135</v>
      </c>
      <c r="BE236" s="175">
        <f>IF(N236="základní",J236,0)</f>
        <v>0</v>
      </c>
      <c r="BF236" s="175">
        <f>IF(N236="snížená",J236,0)</f>
        <v>0</v>
      </c>
      <c r="BG236" s="175">
        <f>IF(N236="zákl. přenesená",J236,0)</f>
        <v>0</v>
      </c>
      <c r="BH236" s="175">
        <f>IF(N236="sníž. přenesená",J236,0)</f>
        <v>0</v>
      </c>
      <c r="BI236" s="175">
        <f>IF(N236="nulová",J236,0)</f>
        <v>0</v>
      </c>
      <c r="BJ236" s="17" t="s">
        <v>79</v>
      </c>
      <c r="BK236" s="175">
        <f>ROUND(I236*H236,2)</f>
        <v>0</v>
      </c>
      <c r="BL236" s="17" t="s">
        <v>295</v>
      </c>
      <c r="BM236" s="174" t="s">
        <v>686</v>
      </c>
    </row>
    <row r="237" s="2" customFormat="1">
      <c r="A237" s="36"/>
      <c r="B237" s="37"/>
      <c r="C237" s="36"/>
      <c r="D237" s="176" t="s">
        <v>146</v>
      </c>
      <c r="E237" s="36"/>
      <c r="F237" s="177" t="s">
        <v>687</v>
      </c>
      <c r="G237" s="36"/>
      <c r="H237" s="36"/>
      <c r="I237" s="178"/>
      <c r="J237" s="36"/>
      <c r="K237" s="36"/>
      <c r="L237" s="37"/>
      <c r="M237" s="179"/>
      <c r="N237" s="180"/>
      <c r="O237" s="70"/>
      <c r="P237" s="70"/>
      <c r="Q237" s="70"/>
      <c r="R237" s="70"/>
      <c r="S237" s="70"/>
      <c r="T237" s="71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T237" s="17" t="s">
        <v>146</v>
      </c>
      <c r="AU237" s="17" t="s">
        <v>81</v>
      </c>
    </row>
    <row r="238" s="2" customFormat="1" ht="16.5" customHeight="1">
      <c r="A238" s="36"/>
      <c r="B238" s="162"/>
      <c r="C238" s="181" t="s">
        <v>688</v>
      </c>
      <c r="D238" s="181" t="s">
        <v>149</v>
      </c>
      <c r="E238" s="182" t="s">
        <v>689</v>
      </c>
      <c r="F238" s="183" t="s">
        <v>690</v>
      </c>
      <c r="G238" s="184" t="s">
        <v>186</v>
      </c>
      <c r="H238" s="185">
        <v>7</v>
      </c>
      <c r="I238" s="186"/>
      <c r="J238" s="187">
        <f>ROUND(I238*H238,2)</f>
        <v>0</v>
      </c>
      <c r="K238" s="183" t="s">
        <v>143</v>
      </c>
      <c r="L238" s="188"/>
      <c r="M238" s="189" t="s">
        <v>3</v>
      </c>
      <c r="N238" s="190" t="s">
        <v>42</v>
      </c>
      <c r="O238" s="70"/>
      <c r="P238" s="172">
        <f>O238*H238</f>
        <v>0</v>
      </c>
      <c r="Q238" s="172">
        <v>0.00014999999999999999</v>
      </c>
      <c r="R238" s="172">
        <f>Q238*H238</f>
        <v>0.0010499999999999999</v>
      </c>
      <c r="S238" s="172">
        <v>0</v>
      </c>
      <c r="T238" s="173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74" t="s">
        <v>230</v>
      </c>
      <c r="AT238" s="174" t="s">
        <v>149</v>
      </c>
      <c r="AU238" s="174" t="s">
        <v>81</v>
      </c>
      <c r="AY238" s="17" t="s">
        <v>135</v>
      </c>
      <c r="BE238" s="175">
        <f>IF(N238="základní",J238,0)</f>
        <v>0</v>
      </c>
      <c r="BF238" s="175">
        <f>IF(N238="snížená",J238,0)</f>
        <v>0</v>
      </c>
      <c r="BG238" s="175">
        <f>IF(N238="zákl. přenesená",J238,0)</f>
        <v>0</v>
      </c>
      <c r="BH238" s="175">
        <f>IF(N238="sníž. přenesená",J238,0)</f>
        <v>0</v>
      </c>
      <c r="BI238" s="175">
        <f>IF(N238="nulová",J238,0)</f>
        <v>0</v>
      </c>
      <c r="BJ238" s="17" t="s">
        <v>79</v>
      </c>
      <c r="BK238" s="175">
        <f>ROUND(I238*H238,2)</f>
        <v>0</v>
      </c>
      <c r="BL238" s="17" t="s">
        <v>295</v>
      </c>
      <c r="BM238" s="174" t="s">
        <v>691</v>
      </c>
    </row>
    <row r="239" s="2" customFormat="1" ht="16.5" customHeight="1">
      <c r="A239" s="36"/>
      <c r="B239" s="162"/>
      <c r="C239" s="181" t="s">
        <v>692</v>
      </c>
      <c r="D239" s="181" t="s">
        <v>149</v>
      </c>
      <c r="E239" s="182" t="s">
        <v>693</v>
      </c>
      <c r="F239" s="183" t="s">
        <v>694</v>
      </c>
      <c r="G239" s="184" t="s">
        <v>186</v>
      </c>
      <c r="H239" s="185">
        <v>7</v>
      </c>
      <c r="I239" s="186"/>
      <c r="J239" s="187">
        <f>ROUND(I239*H239,2)</f>
        <v>0</v>
      </c>
      <c r="K239" s="183" t="s">
        <v>143</v>
      </c>
      <c r="L239" s="188"/>
      <c r="M239" s="189" t="s">
        <v>3</v>
      </c>
      <c r="N239" s="190" t="s">
        <v>42</v>
      </c>
      <c r="O239" s="70"/>
      <c r="P239" s="172">
        <f>O239*H239</f>
        <v>0</v>
      </c>
      <c r="Q239" s="172">
        <v>0.00014999999999999999</v>
      </c>
      <c r="R239" s="172">
        <f>Q239*H239</f>
        <v>0.0010499999999999999</v>
      </c>
      <c r="S239" s="172">
        <v>0</v>
      </c>
      <c r="T239" s="173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174" t="s">
        <v>230</v>
      </c>
      <c r="AT239" s="174" t="s">
        <v>149</v>
      </c>
      <c r="AU239" s="174" t="s">
        <v>81</v>
      </c>
      <c r="AY239" s="17" t="s">
        <v>135</v>
      </c>
      <c r="BE239" s="175">
        <f>IF(N239="základní",J239,0)</f>
        <v>0</v>
      </c>
      <c r="BF239" s="175">
        <f>IF(N239="snížená",J239,0)</f>
        <v>0</v>
      </c>
      <c r="BG239" s="175">
        <f>IF(N239="zákl. přenesená",J239,0)</f>
        <v>0</v>
      </c>
      <c r="BH239" s="175">
        <f>IF(N239="sníž. přenesená",J239,0)</f>
        <v>0</v>
      </c>
      <c r="BI239" s="175">
        <f>IF(N239="nulová",J239,0)</f>
        <v>0</v>
      </c>
      <c r="BJ239" s="17" t="s">
        <v>79</v>
      </c>
      <c r="BK239" s="175">
        <f>ROUND(I239*H239,2)</f>
        <v>0</v>
      </c>
      <c r="BL239" s="17" t="s">
        <v>295</v>
      </c>
      <c r="BM239" s="174" t="s">
        <v>695</v>
      </c>
    </row>
    <row r="240" s="2" customFormat="1" ht="16.5" customHeight="1">
      <c r="A240" s="36"/>
      <c r="B240" s="162"/>
      <c r="C240" s="181" t="s">
        <v>696</v>
      </c>
      <c r="D240" s="181" t="s">
        <v>149</v>
      </c>
      <c r="E240" s="182" t="s">
        <v>697</v>
      </c>
      <c r="F240" s="183" t="s">
        <v>698</v>
      </c>
      <c r="G240" s="184" t="s">
        <v>186</v>
      </c>
      <c r="H240" s="185">
        <v>20</v>
      </c>
      <c r="I240" s="186"/>
      <c r="J240" s="187">
        <f>ROUND(I240*H240,2)</f>
        <v>0</v>
      </c>
      <c r="K240" s="183" t="s">
        <v>143</v>
      </c>
      <c r="L240" s="188"/>
      <c r="M240" s="189" t="s">
        <v>3</v>
      </c>
      <c r="N240" s="190" t="s">
        <v>42</v>
      </c>
      <c r="O240" s="70"/>
      <c r="P240" s="172">
        <f>O240*H240</f>
        <v>0</v>
      </c>
      <c r="Q240" s="172">
        <v>0.00014999999999999999</v>
      </c>
      <c r="R240" s="172">
        <f>Q240*H240</f>
        <v>0.0029999999999999996</v>
      </c>
      <c r="S240" s="172">
        <v>0</v>
      </c>
      <c r="T240" s="173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74" t="s">
        <v>230</v>
      </c>
      <c r="AT240" s="174" t="s">
        <v>149</v>
      </c>
      <c r="AU240" s="174" t="s">
        <v>81</v>
      </c>
      <c r="AY240" s="17" t="s">
        <v>135</v>
      </c>
      <c r="BE240" s="175">
        <f>IF(N240="základní",J240,0)</f>
        <v>0</v>
      </c>
      <c r="BF240" s="175">
        <f>IF(N240="snížená",J240,0)</f>
        <v>0</v>
      </c>
      <c r="BG240" s="175">
        <f>IF(N240="zákl. přenesená",J240,0)</f>
        <v>0</v>
      </c>
      <c r="BH240" s="175">
        <f>IF(N240="sníž. přenesená",J240,0)</f>
        <v>0</v>
      </c>
      <c r="BI240" s="175">
        <f>IF(N240="nulová",J240,0)</f>
        <v>0</v>
      </c>
      <c r="BJ240" s="17" t="s">
        <v>79</v>
      </c>
      <c r="BK240" s="175">
        <f>ROUND(I240*H240,2)</f>
        <v>0</v>
      </c>
      <c r="BL240" s="17" t="s">
        <v>295</v>
      </c>
      <c r="BM240" s="174" t="s">
        <v>699</v>
      </c>
    </row>
    <row r="241" s="2" customFormat="1" ht="16.5" customHeight="1">
      <c r="A241" s="36"/>
      <c r="B241" s="162"/>
      <c r="C241" s="163" t="s">
        <v>700</v>
      </c>
      <c r="D241" s="163" t="s">
        <v>139</v>
      </c>
      <c r="E241" s="164" t="s">
        <v>701</v>
      </c>
      <c r="F241" s="165" t="s">
        <v>702</v>
      </c>
      <c r="G241" s="166" t="s">
        <v>186</v>
      </c>
      <c r="H241" s="167">
        <v>27</v>
      </c>
      <c r="I241" s="168"/>
      <c r="J241" s="169">
        <f>ROUND(I241*H241,2)</f>
        <v>0</v>
      </c>
      <c r="K241" s="165" t="s">
        <v>143</v>
      </c>
      <c r="L241" s="37"/>
      <c r="M241" s="170" t="s">
        <v>3</v>
      </c>
      <c r="N241" s="171" t="s">
        <v>42</v>
      </c>
      <c r="O241" s="70"/>
      <c r="P241" s="172">
        <f>O241*H241</f>
        <v>0</v>
      </c>
      <c r="Q241" s="172">
        <v>0</v>
      </c>
      <c r="R241" s="172">
        <f>Q241*H241</f>
        <v>0</v>
      </c>
      <c r="S241" s="172">
        <v>0</v>
      </c>
      <c r="T241" s="173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74" t="s">
        <v>295</v>
      </c>
      <c r="AT241" s="174" t="s">
        <v>139</v>
      </c>
      <c r="AU241" s="174" t="s">
        <v>81</v>
      </c>
      <c r="AY241" s="17" t="s">
        <v>135</v>
      </c>
      <c r="BE241" s="175">
        <f>IF(N241="základní",J241,0)</f>
        <v>0</v>
      </c>
      <c r="BF241" s="175">
        <f>IF(N241="snížená",J241,0)</f>
        <v>0</v>
      </c>
      <c r="BG241" s="175">
        <f>IF(N241="zákl. přenesená",J241,0)</f>
        <v>0</v>
      </c>
      <c r="BH241" s="175">
        <f>IF(N241="sníž. přenesená",J241,0)</f>
        <v>0</v>
      </c>
      <c r="BI241" s="175">
        <f>IF(N241="nulová",J241,0)</f>
        <v>0</v>
      </c>
      <c r="BJ241" s="17" t="s">
        <v>79</v>
      </c>
      <c r="BK241" s="175">
        <f>ROUND(I241*H241,2)</f>
        <v>0</v>
      </c>
      <c r="BL241" s="17" t="s">
        <v>295</v>
      </c>
      <c r="BM241" s="174" t="s">
        <v>703</v>
      </c>
    </row>
    <row r="242" s="2" customFormat="1">
      <c r="A242" s="36"/>
      <c r="B242" s="37"/>
      <c r="C242" s="36"/>
      <c r="D242" s="176" t="s">
        <v>146</v>
      </c>
      <c r="E242" s="36"/>
      <c r="F242" s="177" t="s">
        <v>704</v>
      </c>
      <c r="G242" s="36"/>
      <c r="H242" s="36"/>
      <c r="I242" s="178"/>
      <c r="J242" s="36"/>
      <c r="K242" s="36"/>
      <c r="L242" s="37"/>
      <c r="M242" s="179"/>
      <c r="N242" s="180"/>
      <c r="O242" s="70"/>
      <c r="P242" s="70"/>
      <c r="Q242" s="70"/>
      <c r="R242" s="70"/>
      <c r="S242" s="70"/>
      <c r="T242" s="71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7" t="s">
        <v>146</v>
      </c>
      <c r="AU242" s="17" t="s">
        <v>81</v>
      </c>
    </row>
    <row r="243" s="2" customFormat="1" ht="16.5" customHeight="1">
      <c r="A243" s="36"/>
      <c r="B243" s="162"/>
      <c r="C243" s="181" t="s">
        <v>705</v>
      </c>
      <c r="D243" s="181" t="s">
        <v>149</v>
      </c>
      <c r="E243" s="182" t="s">
        <v>706</v>
      </c>
      <c r="F243" s="183" t="s">
        <v>707</v>
      </c>
      <c r="G243" s="184" t="s">
        <v>186</v>
      </c>
      <c r="H243" s="185">
        <v>27</v>
      </c>
      <c r="I243" s="186"/>
      <c r="J243" s="187">
        <f>ROUND(I243*H243,2)</f>
        <v>0</v>
      </c>
      <c r="K243" s="183" t="s">
        <v>143</v>
      </c>
      <c r="L243" s="188"/>
      <c r="M243" s="189" t="s">
        <v>3</v>
      </c>
      <c r="N243" s="190" t="s">
        <v>42</v>
      </c>
      <c r="O243" s="70"/>
      <c r="P243" s="172">
        <f>O243*H243</f>
        <v>0</v>
      </c>
      <c r="Q243" s="172">
        <v>0.0022000000000000001</v>
      </c>
      <c r="R243" s="172">
        <f>Q243*H243</f>
        <v>0.059400000000000001</v>
      </c>
      <c r="S243" s="172">
        <v>0</v>
      </c>
      <c r="T243" s="173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174" t="s">
        <v>230</v>
      </c>
      <c r="AT243" s="174" t="s">
        <v>149</v>
      </c>
      <c r="AU243" s="174" t="s">
        <v>81</v>
      </c>
      <c r="AY243" s="17" t="s">
        <v>135</v>
      </c>
      <c r="BE243" s="175">
        <f>IF(N243="základní",J243,0)</f>
        <v>0</v>
      </c>
      <c r="BF243" s="175">
        <f>IF(N243="snížená",J243,0)</f>
        <v>0</v>
      </c>
      <c r="BG243" s="175">
        <f>IF(N243="zákl. přenesená",J243,0)</f>
        <v>0</v>
      </c>
      <c r="BH243" s="175">
        <f>IF(N243="sníž. přenesená",J243,0)</f>
        <v>0</v>
      </c>
      <c r="BI243" s="175">
        <f>IF(N243="nulová",J243,0)</f>
        <v>0</v>
      </c>
      <c r="BJ243" s="17" t="s">
        <v>79</v>
      </c>
      <c r="BK243" s="175">
        <f>ROUND(I243*H243,2)</f>
        <v>0</v>
      </c>
      <c r="BL243" s="17" t="s">
        <v>295</v>
      </c>
      <c r="BM243" s="174" t="s">
        <v>708</v>
      </c>
    </row>
    <row r="244" s="2" customFormat="1" ht="16.5" customHeight="1">
      <c r="A244" s="36"/>
      <c r="B244" s="162"/>
      <c r="C244" s="163" t="s">
        <v>709</v>
      </c>
      <c r="D244" s="163" t="s">
        <v>139</v>
      </c>
      <c r="E244" s="164" t="s">
        <v>710</v>
      </c>
      <c r="F244" s="165" t="s">
        <v>711</v>
      </c>
      <c r="G244" s="166" t="s">
        <v>186</v>
      </c>
      <c r="H244" s="167">
        <v>7</v>
      </c>
      <c r="I244" s="168"/>
      <c r="J244" s="169">
        <f>ROUND(I244*H244,2)</f>
        <v>0</v>
      </c>
      <c r="K244" s="165" t="s">
        <v>143</v>
      </c>
      <c r="L244" s="37"/>
      <c r="M244" s="170" t="s">
        <v>3</v>
      </c>
      <c r="N244" s="171" t="s">
        <v>42</v>
      </c>
      <c r="O244" s="70"/>
      <c r="P244" s="172">
        <f>O244*H244</f>
        <v>0</v>
      </c>
      <c r="Q244" s="172">
        <v>0</v>
      </c>
      <c r="R244" s="172">
        <f>Q244*H244</f>
        <v>0</v>
      </c>
      <c r="S244" s="172">
        <v>0</v>
      </c>
      <c r="T244" s="173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174" t="s">
        <v>295</v>
      </c>
      <c r="AT244" s="174" t="s">
        <v>139</v>
      </c>
      <c r="AU244" s="174" t="s">
        <v>81</v>
      </c>
      <c r="AY244" s="17" t="s">
        <v>135</v>
      </c>
      <c r="BE244" s="175">
        <f>IF(N244="základní",J244,0)</f>
        <v>0</v>
      </c>
      <c r="BF244" s="175">
        <f>IF(N244="snížená",J244,0)</f>
        <v>0</v>
      </c>
      <c r="BG244" s="175">
        <f>IF(N244="zákl. přenesená",J244,0)</f>
        <v>0</v>
      </c>
      <c r="BH244" s="175">
        <f>IF(N244="sníž. přenesená",J244,0)</f>
        <v>0</v>
      </c>
      <c r="BI244" s="175">
        <f>IF(N244="nulová",J244,0)</f>
        <v>0</v>
      </c>
      <c r="BJ244" s="17" t="s">
        <v>79</v>
      </c>
      <c r="BK244" s="175">
        <f>ROUND(I244*H244,2)</f>
        <v>0</v>
      </c>
      <c r="BL244" s="17" t="s">
        <v>295</v>
      </c>
      <c r="BM244" s="174" t="s">
        <v>712</v>
      </c>
    </row>
    <row r="245" s="2" customFormat="1">
      <c r="A245" s="36"/>
      <c r="B245" s="37"/>
      <c r="C245" s="36"/>
      <c r="D245" s="176" t="s">
        <v>146</v>
      </c>
      <c r="E245" s="36"/>
      <c r="F245" s="177" t="s">
        <v>713</v>
      </c>
      <c r="G245" s="36"/>
      <c r="H245" s="36"/>
      <c r="I245" s="178"/>
      <c r="J245" s="36"/>
      <c r="K245" s="36"/>
      <c r="L245" s="37"/>
      <c r="M245" s="179"/>
      <c r="N245" s="180"/>
      <c r="O245" s="70"/>
      <c r="P245" s="70"/>
      <c r="Q245" s="70"/>
      <c r="R245" s="70"/>
      <c r="S245" s="70"/>
      <c r="T245" s="71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T245" s="17" t="s">
        <v>146</v>
      </c>
      <c r="AU245" s="17" t="s">
        <v>81</v>
      </c>
    </row>
    <row r="246" s="2" customFormat="1" ht="16.5" customHeight="1">
      <c r="A246" s="36"/>
      <c r="B246" s="162"/>
      <c r="C246" s="181" t="s">
        <v>714</v>
      </c>
      <c r="D246" s="181" t="s">
        <v>149</v>
      </c>
      <c r="E246" s="182" t="s">
        <v>715</v>
      </c>
      <c r="F246" s="183" t="s">
        <v>716</v>
      </c>
      <c r="G246" s="184" t="s">
        <v>186</v>
      </c>
      <c r="H246" s="185">
        <v>7</v>
      </c>
      <c r="I246" s="186"/>
      <c r="J246" s="187">
        <f>ROUND(I246*H246,2)</f>
        <v>0</v>
      </c>
      <c r="K246" s="183" t="s">
        <v>143</v>
      </c>
      <c r="L246" s="188"/>
      <c r="M246" s="189" t="s">
        <v>3</v>
      </c>
      <c r="N246" s="190" t="s">
        <v>42</v>
      </c>
      <c r="O246" s="70"/>
      <c r="P246" s="172">
        <f>O246*H246</f>
        <v>0</v>
      </c>
      <c r="Q246" s="172">
        <v>0.0022000000000000001</v>
      </c>
      <c r="R246" s="172">
        <f>Q246*H246</f>
        <v>0.015400000000000001</v>
      </c>
      <c r="S246" s="172">
        <v>0</v>
      </c>
      <c r="T246" s="173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174" t="s">
        <v>230</v>
      </c>
      <c r="AT246" s="174" t="s">
        <v>149</v>
      </c>
      <c r="AU246" s="174" t="s">
        <v>81</v>
      </c>
      <c r="AY246" s="17" t="s">
        <v>135</v>
      </c>
      <c r="BE246" s="175">
        <f>IF(N246="základní",J246,0)</f>
        <v>0</v>
      </c>
      <c r="BF246" s="175">
        <f>IF(N246="snížená",J246,0)</f>
        <v>0</v>
      </c>
      <c r="BG246" s="175">
        <f>IF(N246="zákl. přenesená",J246,0)</f>
        <v>0</v>
      </c>
      <c r="BH246" s="175">
        <f>IF(N246="sníž. přenesená",J246,0)</f>
        <v>0</v>
      </c>
      <c r="BI246" s="175">
        <f>IF(N246="nulová",J246,0)</f>
        <v>0</v>
      </c>
      <c r="BJ246" s="17" t="s">
        <v>79</v>
      </c>
      <c r="BK246" s="175">
        <f>ROUND(I246*H246,2)</f>
        <v>0</v>
      </c>
      <c r="BL246" s="17" t="s">
        <v>295</v>
      </c>
      <c r="BM246" s="174" t="s">
        <v>717</v>
      </c>
    </row>
    <row r="247" s="2" customFormat="1" ht="16.5" customHeight="1">
      <c r="A247" s="36"/>
      <c r="B247" s="162"/>
      <c r="C247" s="163" t="s">
        <v>718</v>
      </c>
      <c r="D247" s="163" t="s">
        <v>139</v>
      </c>
      <c r="E247" s="164" t="s">
        <v>719</v>
      </c>
      <c r="F247" s="165" t="s">
        <v>720</v>
      </c>
      <c r="G247" s="166" t="s">
        <v>186</v>
      </c>
      <c r="H247" s="167">
        <v>7</v>
      </c>
      <c r="I247" s="168"/>
      <c r="J247" s="169">
        <f>ROUND(I247*H247,2)</f>
        <v>0</v>
      </c>
      <c r="K247" s="165" t="s">
        <v>143</v>
      </c>
      <c r="L247" s="37"/>
      <c r="M247" s="170" t="s">
        <v>3</v>
      </c>
      <c r="N247" s="171" t="s">
        <v>42</v>
      </c>
      <c r="O247" s="70"/>
      <c r="P247" s="172">
        <f>O247*H247</f>
        <v>0</v>
      </c>
      <c r="Q247" s="172">
        <v>0</v>
      </c>
      <c r="R247" s="172">
        <f>Q247*H247</f>
        <v>0</v>
      </c>
      <c r="S247" s="172">
        <v>0</v>
      </c>
      <c r="T247" s="173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174" t="s">
        <v>295</v>
      </c>
      <c r="AT247" s="174" t="s">
        <v>139</v>
      </c>
      <c r="AU247" s="174" t="s">
        <v>81</v>
      </c>
      <c r="AY247" s="17" t="s">
        <v>135</v>
      </c>
      <c r="BE247" s="175">
        <f>IF(N247="základní",J247,0)</f>
        <v>0</v>
      </c>
      <c r="BF247" s="175">
        <f>IF(N247="snížená",J247,0)</f>
        <v>0</v>
      </c>
      <c r="BG247" s="175">
        <f>IF(N247="zákl. přenesená",J247,0)</f>
        <v>0</v>
      </c>
      <c r="BH247" s="175">
        <f>IF(N247="sníž. přenesená",J247,0)</f>
        <v>0</v>
      </c>
      <c r="BI247" s="175">
        <f>IF(N247="nulová",J247,0)</f>
        <v>0</v>
      </c>
      <c r="BJ247" s="17" t="s">
        <v>79</v>
      </c>
      <c r="BK247" s="175">
        <f>ROUND(I247*H247,2)</f>
        <v>0</v>
      </c>
      <c r="BL247" s="17" t="s">
        <v>295</v>
      </c>
      <c r="BM247" s="174" t="s">
        <v>721</v>
      </c>
    </row>
    <row r="248" s="2" customFormat="1">
      <c r="A248" s="36"/>
      <c r="B248" s="37"/>
      <c r="C248" s="36"/>
      <c r="D248" s="176" t="s">
        <v>146</v>
      </c>
      <c r="E248" s="36"/>
      <c r="F248" s="177" t="s">
        <v>722</v>
      </c>
      <c r="G248" s="36"/>
      <c r="H248" s="36"/>
      <c r="I248" s="178"/>
      <c r="J248" s="36"/>
      <c r="K248" s="36"/>
      <c r="L248" s="37"/>
      <c r="M248" s="179"/>
      <c r="N248" s="180"/>
      <c r="O248" s="70"/>
      <c r="P248" s="70"/>
      <c r="Q248" s="70"/>
      <c r="R248" s="70"/>
      <c r="S248" s="70"/>
      <c r="T248" s="71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T248" s="17" t="s">
        <v>146</v>
      </c>
      <c r="AU248" s="17" t="s">
        <v>81</v>
      </c>
    </row>
    <row r="249" s="2" customFormat="1" ht="16.5" customHeight="1">
      <c r="A249" s="36"/>
      <c r="B249" s="162"/>
      <c r="C249" s="181" t="s">
        <v>723</v>
      </c>
      <c r="D249" s="181" t="s">
        <v>149</v>
      </c>
      <c r="E249" s="182" t="s">
        <v>724</v>
      </c>
      <c r="F249" s="183" t="s">
        <v>725</v>
      </c>
      <c r="G249" s="184" t="s">
        <v>186</v>
      </c>
      <c r="H249" s="185">
        <v>7</v>
      </c>
      <c r="I249" s="186"/>
      <c r="J249" s="187">
        <f>ROUND(I249*H249,2)</f>
        <v>0</v>
      </c>
      <c r="K249" s="183" t="s">
        <v>143</v>
      </c>
      <c r="L249" s="188"/>
      <c r="M249" s="189" t="s">
        <v>3</v>
      </c>
      <c r="N249" s="190" t="s">
        <v>42</v>
      </c>
      <c r="O249" s="70"/>
      <c r="P249" s="172">
        <f>O249*H249</f>
        <v>0</v>
      </c>
      <c r="Q249" s="172">
        <v>0.00014999999999999999</v>
      </c>
      <c r="R249" s="172">
        <f>Q249*H249</f>
        <v>0.0010499999999999999</v>
      </c>
      <c r="S249" s="172">
        <v>0</v>
      </c>
      <c r="T249" s="173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174" t="s">
        <v>230</v>
      </c>
      <c r="AT249" s="174" t="s">
        <v>149</v>
      </c>
      <c r="AU249" s="174" t="s">
        <v>81</v>
      </c>
      <c r="AY249" s="17" t="s">
        <v>135</v>
      </c>
      <c r="BE249" s="175">
        <f>IF(N249="základní",J249,0)</f>
        <v>0</v>
      </c>
      <c r="BF249" s="175">
        <f>IF(N249="snížená",J249,0)</f>
        <v>0</v>
      </c>
      <c r="BG249" s="175">
        <f>IF(N249="zákl. přenesená",J249,0)</f>
        <v>0</v>
      </c>
      <c r="BH249" s="175">
        <f>IF(N249="sníž. přenesená",J249,0)</f>
        <v>0</v>
      </c>
      <c r="BI249" s="175">
        <f>IF(N249="nulová",J249,0)</f>
        <v>0</v>
      </c>
      <c r="BJ249" s="17" t="s">
        <v>79</v>
      </c>
      <c r="BK249" s="175">
        <f>ROUND(I249*H249,2)</f>
        <v>0</v>
      </c>
      <c r="BL249" s="17" t="s">
        <v>295</v>
      </c>
      <c r="BM249" s="174" t="s">
        <v>726</v>
      </c>
    </row>
    <row r="250" s="2" customFormat="1" ht="16.5" customHeight="1">
      <c r="A250" s="36"/>
      <c r="B250" s="162"/>
      <c r="C250" s="163" t="s">
        <v>727</v>
      </c>
      <c r="D250" s="163" t="s">
        <v>139</v>
      </c>
      <c r="E250" s="164" t="s">
        <v>728</v>
      </c>
      <c r="F250" s="165" t="s">
        <v>729</v>
      </c>
      <c r="G250" s="166" t="s">
        <v>186</v>
      </c>
      <c r="H250" s="167">
        <v>1</v>
      </c>
      <c r="I250" s="168"/>
      <c r="J250" s="169">
        <f>ROUND(I250*H250,2)</f>
        <v>0</v>
      </c>
      <c r="K250" s="165" t="s">
        <v>143</v>
      </c>
      <c r="L250" s="37"/>
      <c r="M250" s="170" t="s">
        <v>3</v>
      </c>
      <c r="N250" s="171" t="s">
        <v>42</v>
      </c>
      <c r="O250" s="70"/>
      <c r="P250" s="172">
        <f>O250*H250</f>
        <v>0</v>
      </c>
      <c r="Q250" s="172">
        <v>0</v>
      </c>
      <c r="R250" s="172">
        <f>Q250*H250</f>
        <v>0</v>
      </c>
      <c r="S250" s="172">
        <v>0</v>
      </c>
      <c r="T250" s="173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74" t="s">
        <v>295</v>
      </c>
      <c r="AT250" s="174" t="s">
        <v>139</v>
      </c>
      <c r="AU250" s="174" t="s">
        <v>81</v>
      </c>
      <c r="AY250" s="17" t="s">
        <v>135</v>
      </c>
      <c r="BE250" s="175">
        <f>IF(N250="základní",J250,0)</f>
        <v>0</v>
      </c>
      <c r="BF250" s="175">
        <f>IF(N250="snížená",J250,0)</f>
        <v>0</v>
      </c>
      <c r="BG250" s="175">
        <f>IF(N250="zákl. přenesená",J250,0)</f>
        <v>0</v>
      </c>
      <c r="BH250" s="175">
        <f>IF(N250="sníž. přenesená",J250,0)</f>
        <v>0</v>
      </c>
      <c r="BI250" s="175">
        <f>IF(N250="nulová",J250,0)</f>
        <v>0</v>
      </c>
      <c r="BJ250" s="17" t="s">
        <v>79</v>
      </c>
      <c r="BK250" s="175">
        <f>ROUND(I250*H250,2)</f>
        <v>0</v>
      </c>
      <c r="BL250" s="17" t="s">
        <v>295</v>
      </c>
      <c r="BM250" s="174" t="s">
        <v>730</v>
      </c>
    </row>
    <row r="251" s="2" customFormat="1">
      <c r="A251" s="36"/>
      <c r="B251" s="37"/>
      <c r="C251" s="36"/>
      <c r="D251" s="176" t="s">
        <v>146</v>
      </c>
      <c r="E251" s="36"/>
      <c r="F251" s="177" t="s">
        <v>731</v>
      </c>
      <c r="G251" s="36"/>
      <c r="H251" s="36"/>
      <c r="I251" s="178"/>
      <c r="J251" s="36"/>
      <c r="K251" s="36"/>
      <c r="L251" s="37"/>
      <c r="M251" s="179"/>
      <c r="N251" s="180"/>
      <c r="O251" s="70"/>
      <c r="P251" s="70"/>
      <c r="Q251" s="70"/>
      <c r="R251" s="70"/>
      <c r="S251" s="70"/>
      <c r="T251" s="71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T251" s="17" t="s">
        <v>146</v>
      </c>
      <c r="AU251" s="17" t="s">
        <v>81</v>
      </c>
    </row>
    <row r="252" s="2" customFormat="1" ht="16.5" customHeight="1">
      <c r="A252" s="36"/>
      <c r="B252" s="162"/>
      <c r="C252" s="181" t="s">
        <v>732</v>
      </c>
      <c r="D252" s="181" t="s">
        <v>149</v>
      </c>
      <c r="E252" s="182" t="s">
        <v>733</v>
      </c>
      <c r="F252" s="183" t="s">
        <v>734</v>
      </c>
      <c r="G252" s="184" t="s">
        <v>186</v>
      </c>
      <c r="H252" s="185">
        <v>1</v>
      </c>
      <c r="I252" s="186"/>
      <c r="J252" s="187">
        <f>ROUND(I252*H252,2)</f>
        <v>0</v>
      </c>
      <c r="K252" s="183" t="s">
        <v>143</v>
      </c>
      <c r="L252" s="188"/>
      <c r="M252" s="189" t="s">
        <v>3</v>
      </c>
      <c r="N252" s="190" t="s">
        <v>42</v>
      </c>
      <c r="O252" s="70"/>
      <c r="P252" s="172">
        <f>O252*H252</f>
        <v>0</v>
      </c>
      <c r="Q252" s="172">
        <v>0.0022000000000000001</v>
      </c>
      <c r="R252" s="172">
        <f>Q252*H252</f>
        <v>0.0022000000000000001</v>
      </c>
      <c r="S252" s="172">
        <v>0</v>
      </c>
      <c r="T252" s="173">
        <f>S252*H252</f>
        <v>0</v>
      </c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R252" s="174" t="s">
        <v>230</v>
      </c>
      <c r="AT252" s="174" t="s">
        <v>149</v>
      </c>
      <c r="AU252" s="174" t="s">
        <v>81</v>
      </c>
      <c r="AY252" s="17" t="s">
        <v>135</v>
      </c>
      <c r="BE252" s="175">
        <f>IF(N252="základní",J252,0)</f>
        <v>0</v>
      </c>
      <c r="BF252" s="175">
        <f>IF(N252="snížená",J252,0)</f>
        <v>0</v>
      </c>
      <c r="BG252" s="175">
        <f>IF(N252="zákl. přenesená",J252,0)</f>
        <v>0</v>
      </c>
      <c r="BH252" s="175">
        <f>IF(N252="sníž. přenesená",J252,0)</f>
        <v>0</v>
      </c>
      <c r="BI252" s="175">
        <f>IF(N252="nulová",J252,0)</f>
        <v>0</v>
      </c>
      <c r="BJ252" s="17" t="s">
        <v>79</v>
      </c>
      <c r="BK252" s="175">
        <f>ROUND(I252*H252,2)</f>
        <v>0</v>
      </c>
      <c r="BL252" s="17" t="s">
        <v>295</v>
      </c>
      <c r="BM252" s="174" t="s">
        <v>735</v>
      </c>
    </row>
    <row r="253" s="2" customFormat="1" ht="16.5" customHeight="1">
      <c r="A253" s="36"/>
      <c r="B253" s="162"/>
      <c r="C253" s="163" t="s">
        <v>736</v>
      </c>
      <c r="D253" s="163" t="s">
        <v>139</v>
      </c>
      <c r="E253" s="164" t="s">
        <v>737</v>
      </c>
      <c r="F253" s="165" t="s">
        <v>738</v>
      </c>
      <c r="G253" s="166" t="s">
        <v>186</v>
      </c>
      <c r="H253" s="167">
        <v>6</v>
      </c>
      <c r="I253" s="168"/>
      <c r="J253" s="169">
        <f>ROUND(I253*H253,2)</f>
        <v>0</v>
      </c>
      <c r="K253" s="165" t="s">
        <v>143</v>
      </c>
      <c r="L253" s="37"/>
      <c r="M253" s="170" t="s">
        <v>3</v>
      </c>
      <c r="N253" s="171" t="s">
        <v>42</v>
      </c>
      <c r="O253" s="70"/>
      <c r="P253" s="172">
        <f>O253*H253</f>
        <v>0</v>
      </c>
      <c r="Q253" s="172">
        <v>0</v>
      </c>
      <c r="R253" s="172">
        <f>Q253*H253</f>
        <v>0</v>
      </c>
      <c r="S253" s="172">
        <v>0</v>
      </c>
      <c r="T253" s="173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74" t="s">
        <v>295</v>
      </c>
      <c r="AT253" s="174" t="s">
        <v>139</v>
      </c>
      <c r="AU253" s="174" t="s">
        <v>81</v>
      </c>
      <c r="AY253" s="17" t="s">
        <v>135</v>
      </c>
      <c r="BE253" s="175">
        <f>IF(N253="základní",J253,0)</f>
        <v>0</v>
      </c>
      <c r="BF253" s="175">
        <f>IF(N253="snížená",J253,0)</f>
        <v>0</v>
      </c>
      <c r="BG253" s="175">
        <f>IF(N253="zákl. přenesená",J253,0)</f>
        <v>0</v>
      </c>
      <c r="BH253" s="175">
        <f>IF(N253="sníž. přenesená",J253,0)</f>
        <v>0</v>
      </c>
      <c r="BI253" s="175">
        <f>IF(N253="nulová",J253,0)</f>
        <v>0</v>
      </c>
      <c r="BJ253" s="17" t="s">
        <v>79</v>
      </c>
      <c r="BK253" s="175">
        <f>ROUND(I253*H253,2)</f>
        <v>0</v>
      </c>
      <c r="BL253" s="17" t="s">
        <v>295</v>
      </c>
      <c r="BM253" s="174" t="s">
        <v>739</v>
      </c>
    </row>
    <row r="254" s="2" customFormat="1">
      <c r="A254" s="36"/>
      <c r="B254" s="37"/>
      <c r="C254" s="36"/>
      <c r="D254" s="176" t="s">
        <v>146</v>
      </c>
      <c r="E254" s="36"/>
      <c r="F254" s="177" t="s">
        <v>740</v>
      </c>
      <c r="G254" s="36"/>
      <c r="H254" s="36"/>
      <c r="I254" s="178"/>
      <c r="J254" s="36"/>
      <c r="K254" s="36"/>
      <c r="L254" s="37"/>
      <c r="M254" s="179"/>
      <c r="N254" s="180"/>
      <c r="O254" s="70"/>
      <c r="P254" s="70"/>
      <c r="Q254" s="70"/>
      <c r="R254" s="70"/>
      <c r="S254" s="70"/>
      <c r="T254" s="71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T254" s="17" t="s">
        <v>146</v>
      </c>
      <c r="AU254" s="17" t="s">
        <v>81</v>
      </c>
    </row>
    <row r="255" s="2" customFormat="1" ht="16.5" customHeight="1">
      <c r="A255" s="36"/>
      <c r="B255" s="162"/>
      <c r="C255" s="181" t="s">
        <v>741</v>
      </c>
      <c r="D255" s="181" t="s">
        <v>149</v>
      </c>
      <c r="E255" s="182" t="s">
        <v>742</v>
      </c>
      <c r="F255" s="183" t="s">
        <v>743</v>
      </c>
      <c r="G255" s="184" t="s">
        <v>186</v>
      </c>
      <c r="H255" s="185">
        <v>6</v>
      </c>
      <c r="I255" s="186"/>
      <c r="J255" s="187">
        <f>ROUND(I255*H255,2)</f>
        <v>0</v>
      </c>
      <c r="K255" s="183" t="s">
        <v>143</v>
      </c>
      <c r="L255" s="188"/>
      <c r="M255" s="189" t="s">
        <v>3</v>
      </c>
      <c r="N255" s="190" t="s">
        <v>42</v>
      </c>
      <c r="O255" s="70"/>
      <c r="P255" s="172">
        <f>O255*H255</f>
        <v>0</v>
      </c>
      <c r="Q255" s="172">
        <v>0.0022000000000000001</v>
      </c>
      <c r="R255" s="172">
        <f>Q255*H255</f>
        <v>0.0132</v>
      </c>
      <c r="S255" s="172">
        <v>0</v>
      </c>
      <c r="T255" s="173">
        <f>S255*H255</f>
        <v>0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R255" s="174" t="s">
        <v>230</v>
      </c>
      <c r="AT255" s="174" t="s">
        <v>149</v>
      </c>
      <c r="AU255" s="174" t="s">
        <v>81</v>
      </c>
      <c r="AY255" s="17" t="s">
        <v>135</v>
      </c>
      <c r="BE255" s="175">
        <f>IF(N255="základní",J255,0)</f>
        <v>0</v>
      </c>
      <c r="BF255" s="175">
        <f>IF(N255="snížená",J255,0)</f>
        <v>0</v>
      </c>
      <c r="BG255" s="175">
        <f>IF(N255="zákl. přenesená",J255,0)</f>
        <v>0</v>
      </c>
      <c r="BH255" s="175">
        <f>IF(N255="sníž. přenesená",J255,0)</f>
        <v>0</v>
      </c>
      <c r="BI255" s="175">
        <f>IF(N255="nulová",J255,0)</f>
        <v>0</v>
      </c>
      <c r="BJ255" s="17" t="s">
        <v>79</v>
      </c>
      <c r="BK255" s="175">
        <f>ROUND(I255*H255,2)</f>
        <v>0</v>
      </c>
      <c r="BL255" s="17" t="s">
        <v>295</v>
      </c>
      <c r="BM255" s="174" t="s">
        <v>744</v>
      </c>
    </row>
    <row r="256" s="2" customFormat="1" ht="21.75" customHeight="1">
      <c r="A256" s="36"/>
      <c r="B256" s="162"/>
      <c r="C256" s="163" t="s">
        <v>194</v>
      </c>
      <c r="D256" s="163" t="s">
        <v>139</v>
      </c>
      <c r="E256" s="164" t="s">
        <v>745</v>
      </c>
      <c r="F256" s="165" t="s">
        <v>746</v>
      </c>
      <c r="G256" s="166" t="s">
        <v>294</v>
      </c>
      <c r="H256" s="167">
        <v>3.8999999999999999</v>
      </c>
      <c r="I256" s="168"/>
      <c r="J256" s="169">
        <f>ROUND(I256*H256,2)</f>
        <v>0</v>
      </c>
      <c r="K256" s="165" t="s">
        <v>143</v>
      </c>
      <c r="L256" s="37"/>
      <c r="M256" s="170" t="s">
        <v>3</v>
      </c>
      <c r="N256" s="171" t="s">
        <v>42</v>
      </c>
      <c r="O256" s="70"/>
      <c r="P256" s="172">
        <f>O256*H256</f>
        <v>0</v>
      </c>
      <c r="Q256" s="172">
        <v>0</v>
      </c>
      <c r="R256" s="172">
        <f>Q256*H256</f>
        <v>0</v>
      </c>
      <c r="S256" s="172">
        <v>0</v>
      </c>
      <c r="T256" s="173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174" t="s">
        <v>295</v>
      </c>
      <c r="AT256" s="174" t="s">
        <v>139</v>
      </c>
      <c r="AU256" s="174" t="s">
        <v>81</v>
      </c>
      <c r="AY256" s="17" t="s">
        <v>135</v>
      </c>
      <c r="BE256" s="175">
        <f>IF(N256="základní",J256,0)</f>
        <v>0</v>
      </c>
      <c r="BF256" s="175">
        <f>IF(N256="snížená",J256,0)</f>
        <v>0</v>
      </c>
      <c r="BG256" s="175">
        <f>IF(N256="zákl. přenesená",J256,0)</f>
        <v>0</v>
      </c>
      <c r="BH256" s="175">
        <f>IF(N256="sníž. přenesená",J256,0)</f>
        <v>0</v>
      </c>
      <c r="BI256" s="175">
        <f>IF(N256="nulová",J256,0)</f>
        <v>0</v>
      </c>
      <c r="BJ256" s="17" t="s">
        <v>79</v>
      </c>
      <c r="BK256" s="175">
        <f>ROUND(I256*H256,2)</f>
        <v>0</v>
      </c>
      <c r="BL256" s="17" t="s">
        <v>295</v>
      </c>
      <c r="BM256" s="174" t="s">
        <v>747</v>
      </c>
    </row>
    <row r="257" s="2" customFormat="1">
      <c r="A257" s="36"/>
      <c r="B257" s="37"/>
      <c r="C257" s="36"/>
      <c r="D257" s="176" t="s">
        <v>146</v>
      </c>
      <c r="E257" s="36"/>
      <c r="F257" s="177" t="s">
        <v>748</v>
      </c>
      <c r="G257" s="36"/>
      <c r="H257" s="36"/>
      <c r="I257" s="178"/>
      <c r="J257" s="36"/>
      <c r="K257" s="36"/>
      <c r="L257" s="37"/>
      <c r="M257" s="179"/>
      <c r="N257" s="180"/>
      <c r="O257" s="70"/>
      <c r="P257" s="70"/>
      <c r="Q257" s="70"/>
      <c r="R257" s="70"/>
      <c r="S257" s="70"/>
      <c r="T257" s="71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T257" s="17" t="s">
        <v>146</v>
      </c>
      <c r="AU257" s="17" t="s">
        <v>81</v>
      </c>
    </row>
    <row r="258" s="2" customFormat="1" ht="16.5" customHeight="1">
      <c r="A258" s="36"/>
      <c r="B258" s="162"/>
      <c r="C258" s="181" t="s">
        <v>291</v>
      </c>
      <c r="D258" s="181" t="s">
        <v>149</v>
      </c>
      <c r="E258" s="182" t="s">
        <v>749</v>
      </c>
      <c r="F258" s="183" t="s">
        <v>750</v>
      </c>
      <c r="G258" s="184" t="s">
        <v>294</v>
      </c>
      <c r="H258" s="185">
        <v>3.8999999999999999</v>
      </c>
      <c r="I258" s="186"/>
      <c r="J258" s="187">
        <f>ROUND(I258*H258,2)</f>
        <v>0</v>
      </c>
      <c r="K258" s="183" t="s">
        <v>143</v>
      </c>
      <c r="L258" s="188"/>
      <c r="M258" s="189" t="s">
        <v>3</v>
      </c>
      <c r="N258" s="190" t="s">
        <v>42</v>
      </c>
      <c r="O258" s="70"/>
      <c r="P258" s="172">
        <f>O258*H258</f>
        <v>0</v>
      </c>
      <c r="Q258" s="172">
        <v>0.0015</v>
      </c>
      <c r="R258" s="172">
        <f>Q258*H258</f>
        <v>0.0058500000000000002</v>
      </c>
      <c r="S258" s="172">
        <v>0</v>
      </c>
      <c r="T258" s="173">
        <f>S258*H258</f>
        <v>0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R258" s="174" t="s">
        <v>230</v>
      </c>
      <c r="AT258" s="174" t="s">
        <v>149</v>
      </c>
      <c r="AU258" s="174" t="s">
        <v>81</v>
      </c>
      <c r="AY258" s="17" t="s">
        <v>135</v>
      </c>
      <c r="BE258" s="175">
        <f>IF(N258="základní",J258,0)</f>
        <v>0</v>
      </c>
      <c r="BF258" s="175">
        <f>IF(N258="snížená",J258,0)</f>
        <v>0</v>
      </c>
      <c r="BG258" s="175">
        <f>IF(N258="zákl. přenesená",J258,0)</f>
        <v>0</v>
      </c>
      <c r="BH258" s="175">
        <f>IF(N258="sníž. přenesená",J258,0)</f>
        <v>0</v>
      </c>
      <c r="BI258" s="175">
        <f>IF(N258="nulová",J258,0)</f>
        <v>0</v>
      </c>
      <c r="BJ258" s="17" t="s">
        <v>79</v>
      </c>
      <c r="BK258" s="175">
        <f>ROUND(I258*H258,2)</f>
        <v>0</v>
      </c>
      <c r="BL258" s="17" t="s">
        <v>295</v>
      </c>
      <c r="BM258" s="174" t="s">
        <v>751</v>
      </c>
    </row>
    <row r="259" s="2" customFormat="1" ht="16.5" customHeight="1">
      <c r="A259" s="36"/>
      <c r="B259" s="162"/>
      <c r="C259" s="181" t="s">
        <v>196</v>
      </c>
      <c r="D259" s="181" t="s">
        <v>149</v>
      </c>
      <c r="E259" s="182" t="s">
        <v>752</v>
      </c>
      <c r="F259" s="183" t="s">
        <v>753</v>
      </c>
      <c r="G259" s="184" t="s">
        <v>754</v>
      </c>
      <c r="H259" s="185">
        <v>3</v>
      </c>
      <c r="I259" s="186"/>
      <c r="J259" s="187">
        <f>ROUND(I259*H259,2)</f>
        <v>0</v>
      </c>
      <c r="K259" s="183" t="s">
        <v>143</v>
      </c>
      <c r="L259" s="188"/>
      <c r="M259" s="189" t="s">
        <v>3</v>
      </c>
      <c r="N259" s="190" t="s">
        <v>42</v>
      </c>
      <c r="O259" s="70"/>
      <c r="P259" s="172">
        <f>O259*H259</f>
        <v>0</v>
      </c>
      <c r="Q259" s="172">
        <v>0.00020000000000000001</v>
      </c>
      <c r="R259" s="172">
        <f>Q259*H259</f>
        <v>0.00060000000000000006</v>
      </c>
      <c r="S259" s="172">
        <v>0</v>
      </c>
      <c r="T259" s="173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174" t="s">
        <v>755</v>
      </c>
      <c r="AT259" s="174" t="s">
        <v>149</v>
      </c>
      <c r="AU259" s="174" t="s">
        <v>81</v>
      </c>
      <c r="AY259" s="17" t="s">
        <v>135</v>
      </c>
      <c r="BE259" s="175">
        <f>IF(N259="základní",J259,0)</f>
        <v>0</v>
      </c>
      <c r="BF259" s="175">
        <f>IF(N259="snížená",J259,0)</f>
        <v>0</v>
      </c>
      <c r="BG259" s="175">
        <f>IF(N259="zákl. přenesená",J259,0)</f>
        <v>0</v>
      </c>
      <c r="BH259" s="175">
        <f>IF(N259="sníž. přenesená",J259,0)</f>
        <v>0</v>
      </c>
      <c r="BI259" s="175">
        <f>IF(N259="nulová",J259,0)</f>
        <v>0</v>
      </c>
      <c r="BJ259" s="17" t="s">
        <v>79</v>
      </c>
      <c r="BK259" s="175">
        <f>ROUND(I259*H259,2)</f>
        <v>0</v>
      </c>
      <c r="BL259" s="17" t="s">
        <v>755</v>
      </c>
      <c r="BM259" s="174" t="s">
        <v>756</v>
      </c>
    </row>
    <row r="260" s="2" customFormat="1" ht="24.15" customHeight="1">
      <c r="A260" s="36"/>
      <c r="B260" s="162"/>
      <c r="C260" s="163" t="s">
        <v>757</v>
      </c>
      <c r="D260" s="163" t="s">
        <v>139</v>
      </c>
      <c r="E260" s="164" t="s">
        <v>758</v>
      </c>
      <c r="F260" s="165" t="s">
        <v>759</v>
      </c>
      <c r="G260" s="166" t="s">
        <v>571</v>
      </c>
      <c r="H260" s="195"/>
      <c r="I260" s="168"/>
      <c r="J260" s="169">
        <f>ROUND(I260*H260,2)</f>
        <v>0</v>
      </c>
      <c r="K260" s="165" t="s">
        <v>143</v>
      </c>
      <c r="L260" s="37"/>
      <c r="M260" s="170" t="s">
        <v>3</v>
      </c>
      <c r="N260" s="171" t="s">
        <v>42</v>
      </c>
      <c r="O260" s="70"/>
      <c r="P260" s="172">
        <f>O260*H260</f>
        <v>0</v>
      </c>
      <c r="Q260" s="172">
        <v>0</v>
      </c>
      <c r="R260" s="172">
        <f>Q260*H260</f>
        <v>0</v>
      </c>
      <c r="S260" s="172">
        <v>0</v>
      </c>
      <c r="T260" s="173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174" t="s">
        <v>295</v>
      </c>
      <c r="AT260" s="174" t="s">
        <v>139</v>
      </c>
      <c r="AU260" s="174" t="s">
        <v>81</v>
      </c>
      <c r="AY260" s="17" t="s">
        <v>135</v>
      </c>
      <c r="BE260" s="175">
        <f>IF(N260="základní",J260,0)</f>
        <v>0</v>
      </c>
      <c r="BF260" s="175">
        <f>IF(N260="snížená",J260,0)</f>
        <v>0</v>
      </c>
      <c r="BG260" s="175">
        <f>IF(N260="zákl. přenesená",J260,0)</f>
        <v>0</v>
      </c>
      <c r="BH260" s="175">
        <f>IF(N260="sníž. přenesená",J260,0)</f>
        <v>0</v>
      </c>
      <c r="BI260" s="175">
        <f>IF(N260="nulová",J260,0)</f>
        <v>0</v>
      </c>
      <c r="BJ260" s="17" t="s">
        <v>79</v>
      </c>
      <c r="BK260" s="175">
        <f>ROUND(I260*H260,2)</f>
        <v>0</v>
      </c>
      <c r="BL260" s="17" t="s">
        <v>295</v>
      </c>
      <c r="BM260" s="174" t="s">
        <v>760</v>
      </c>
    </row>
    <row r="261" s="2" customFormat="1">
      <c r="A261" s="36"/>
      <c r="B261" s="37"/>
      <c r="C261" s="36"/>
      <c r="D261" s="176" t="s">
        <v>146</v>
      </c>
      <c r="E261" s="36"/>
      <c r="F261" s="177" t="s">
        <v>761</v>
      </c>
      <c r="G261" s="36"/>
      <c r="H261" s="36"/>
      <c r="I261" s="178"/>
      <c r="J261" s="36"/>
      <c r="K261" s="36"/>
      <c r="L261" s="37"/>
      <c r="M261" s="179"/>
      <c r="N261" s="180"/>
      <c r="O261" s="70"/>
      <c r="P261" s="70"/>
      <c r="Q261" s="70"/>
      <c r="R261" s="70"/>
      <c r="S261" s="70"/>
      <c r="T261" s="71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T261" s="17" t="s">
        <v>146</v>
      </c>
      <c r="AU261" s="17" t="s">
        <v>81</v>
      </c>
    </row>
    <row r="262" s="12" customFormat="1" ht="22.8" customHeight="1">
      <c r="A262" s="12"/>
      <c r="B262" s="149"/>
      <c r="C262" s="12"/>
      <c r="D262" s="150" t="s">
        <v>70</v>
      </c>
      <c r="E262" s="160" t="s">
        <v>762</v>
      </c>
      <c r="F262" s="160" t="s">
        <v>763</v>
      </c>
      <c r="G262" s="12"/>
      <c r="H262" s="12"/>
      <c r="I262" s="152"/>
      <c r="J262" s="161">
        <f>BK262</f>
        <v>0</v>
      </c>
      <c r="K262" s="12"/>
      <c r="L262" s="149"/>
      <c r="M262" s="154"/>
      <c r="N262" s="155"/>
      <c r="O262" s="155"/>
      <c r="P262" s="156">
        <f>SUM(P263:P268)</f>
        <v>0</v>
      </c>
      <c r="Q262" s="155"/>
      <c r="R262" s="156">
        <f>SUM(R263:R268)</f>
        <v>0.0034840000000000001</v>
      </c>
      <c r="S262" s="155"/>
      <c r="T262" s="157">
        <f>SUM(T263:T268)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50" t="s">
        <v>81</v>
      </c>
      <c r="AT262" s="158" t="s">
        <v>70</v>
      </c>
      <c r="AU262" s="158" t="s">
        <v>79</v>
      </c>
      <c r="AY262" s="150" t="s">
        <v>135</v>
      </c>
      <c r="BK262" s="159">
        <f>SUM(BK263:BK268)</f>
        <v>0</v>
      </c>
    </row>
    <row r="263" s="2" customFormat="1" ht="24.15" customHeight="1">
      <c r="A263" s="36"/>
      <c r="B263" s="162"/>
      <c r="C263" s="163" t="s">
        <v>221</v>
      </c>
      <c r="D263" s="163" t="s">
        <v>139</v>
      </c>
      <c r="E263" s="164" t="s">
        <v>764</v>
      </c>
      <c r="F263" s="165" t="s">
        <v>765</v>
      </c>
      <c r="G263" s="166" t="s">
        <v>294</v>
      </c>
      <c r="H263" s="167">
        <v>26.800000000000001</v>
      </c>
      <c r="I263" s="168"/>
      <c r="J263" s="169">
        <f>ROUND(I263*H263,2)</f>
        <v>0</v>
      </c>
      <c r="K263" s="165" t="s">
        <v>143</v>
      </c>
      <c r="L263" s="37"/>
      <c r="M263" s="170" t="s">
        <v>3</v>
      </c>
      <c r="N263" s="171" t="s">
        <v>42</v>
      </c>
      <c r="O263" s="70"/>
      <c r="P263" s="172">
        <f>O263*H263</f>
        <v>0</v>
      </c>
      <c r="Q263" s="172">
        <v>6.0000000000000002E-05</v>
      </c>
      <c r="R263" s="172">
        <f>Q263*H263</f>
        <v>0.0016080000000000001</v>
      </c>
      <c r="S263" s="172">
        <v>0</v>
      </c>
      <c r="T263" s="173">
        <f>S263*H263</f>
        <v>0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R263" s="174" t="s">
        <v>295</v>
      </c>
      <c r="AT263" s="174" t="s">
        <v>139</v>
      </c>
      <c r="AU263" s="174" t="s">
        <v>81</v>
      </c>
      <c r="AY263" s="17" t="s">
        <v>135</v>
      </c>
      <c r="BE263" s="175">
        <f>IF(N263="základní",J263,0)</f>
        <v>0</v>
      </c>
      <c r="BF263" s="175">
        <f>IF(N263="snížená",J263,0)</f>
        <v>0</v>
      </c>
      <c r="BG263" s="175">
        <f>IF(N263="zákl. přenesená",J263,0)</f>
        <v>0</v>
      </c>
      <c r="BH263" s="175">
        <f>IF(N263="sníž. přenesená",J263,0)</f>
        <v>0</v>
      </c>
      <c r="BI263" s="175">
        <f>IF(N263="nulová",J263,0)</f>
        <v>0</v>
      </c>
      <c r="BJ263" s="17" t="s">
        <v>79</v>
      </c>
      <c r="BK263" s="175">
        <f>ROUND(I263*H263,2)</f>
        <v>0</v>
      </c>
      <c r="BL263" s="17" t="s">
        <v>295</v>
      </c>
      <c r="BM263" s="174" t="s">
        <v>766</v>
      </c>
    </row>
    <row r="264" s="2" customFormat="1">
      <c r="A264" s="36"/>
      <c r="B264" s="37"/>
      <c r="C264" s="36"/>
      <c r="D264" s="176" t="s">
        <v>146</v>
      </c>
      <c r="E264" s="36"/>
      <c r="F264" s="177" t="s">
        <v>767</v>
      </c>
      <c r="G264" s="36"/>
      <c r="H264" s="36"/>
      <c r="I264" s="178"/>
      <c r="J264" s="36"/>
      <c r="K264" s="36"/>
      <c r="L264" s="37"/>
      <c r="M264" s="179"/>
      <c r="N264" s="180"/>
      <c r="O264" s="70"/>
      <c r="P264" s="70"/>
      <c r="Q264" s="70"/>
      <c r="R264" s="70"/>
      <c r="S264" s="70"/>
      <c r="T264" s="71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T264" s="17" t="s">
        <v>146</v>
      </c>
      <c r="AU264" s="17" t="s">
        <v>81</v>
      </c>
    </row>
    <row r="265" s="2" customFormat="1" ht="24.15" customHeight="1">
      <c r="A265" s="36"/>
      <c r="B265" s="162"/>
      <c r="C265" s="163" t="s">
        <v>152</v>
      </c>
      <c r="D265" s="163" t="s">
        <v>139</v>
      </c>
      <c r="E265" s="164" t="s">
        <v>768</v>
      </c>
      <c r="F265" s="165" t="s">
        <v>769</v>
      </c>
      <c r="G265" s="166" t="s">
        <v>294</v>
      </c>
      <c r="H265" s="167">
        <v>26.800000000000001</v>
      </c>
      <c r="I265" s="168"/>
      <c r="J265" s="169">
        <f>ROUND(I265*H265,2)</f>
        <v>0</v>
      </c>
      <c r="K265" s="165" t="s">
        <v>143</v>
      </c>
      <c r="L265" s="37"/>
      <c r="M265" s="170" t="s">
        <v>3</v>
      </c>
      <c r="N265" s="171" t="s">
        <v>42</v>
      </c>
      <c r="O265" s="70"/>
      <c r="P265" s="172">
        <f>O265*H265</f>
        <v>0</v>
      </c>
      <c r="Q265" s="172">
        <v>6.9999999999999994E-05</v>
      </c>
      <c r="R265" s="172">
        <f>Q265*H265</f>
        <v>0.0018759999999999999</v>
      </c>
      <c r="S265" s="172">
        <v>0</v>
      </c>
      <c r="T265" s="173">
        <f>S265*H265</f>
        <v>0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174" t="s">
        <v>295</v>
      </c>
      <c r="AT265" s="174" t="s">
        <v>139</v>
      </c>
      <c r="AU265" s="174" t="s">
        <v>81</v>
      </c>
      <c r="AY265" s="17" t="s">
        <v>135</v>
      </c>
      <c r="BE265" s="175">
        <f>IF(N265="základní",J265,0)</f>
        <v>0</v>
      </c>
      <c r="BF265" s="175">
        <f>IF(N265="snížená",J265,0)</f>
        <v>0</v>
      </c>
      <c r="BG265" s="175">
        <f>IF(N265="zákl. přenesená",J265,0)</f>
        <v>0</v>
      </c>
      <c r="BH265" s="175">
        <f>IF(N265="sníž. přenesená",J265,0)</f>
        <v>0</v>
      </c>
      <c r="BI265" s="175">
        <f>IF(N265="nulová",J265,0)</f>
        <v>0</v>
      </c>
      <c r="BJ265" s="17" t="s">
        <v>79</v>
      </c>
      <c r="BK265" s="175">
        <f>ROUND(I265*H265,2)</f>
        <v>0</v>
      </c>
      <c r="BL265" s="17" t="s">
        <v>295</v>
      </c>
      <c r="BM265" s="174" t="s">
        <v>770</v>
      </c>
    </row>
    <row r="266" s="2" customFormat="1">
      <c r="A266" s="36"/>
      <c r="B266" s="37"/>
      <c r="C266" s="36"/>
      <c r="D266" s="176" t="s">
        <v>146</v>
      </c>
      <c r="E266" s="36"/>
      <c r="F266" s="177" t="s">
        <v>771</v>
      </c>
      <c r="G266" s="36"/>
      <c r="H266" s="36"/>
      <c r="I266" s="178"/>
      <c r="J266" s="36"/>
      <c r="K266" s="36"/>
      <c r="L266" s="37"/>
      <c r="M266" s="179"/>
      <c r="N266" s="180"/>
      <c r="O266" s="70"/>
      <c r="P266" s="70"/>
      <c r="Q266" s="70"/>
      <c r="R266" s="70"/>
      <c r="S266" s="70"/>
      <c r="T266" s="71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T266" s="17" t="s">
        <v>146</v>
      </c>
      <c r="AU266" s="17" t="s">
        <v>81</v>
      </c>
    </row>
    <row r="267" s="2" customFormat="1" ht="24.15" customHeight="1">
      <c r="A267" s="36"/>
      <c r="B267" s="162"/>
      <c r="C267" s="163" t="s">
        <v>772</v>
      </c>
      <c r="D267" s="163" t="s">
        <v>139</v>
      </c>
      <c r="E267" s="164" t="s">
        <v>773</v>
      </c>
      <c r="F267" s="165" t="s">
        <v>774</v>
      </c>
      <c r="G267" s="166" t="s">
        <v>571</v>
      </c>
      <c r="H267" s="195"/>
      <c r="I267" s="168"/>
      <c r="J267" s="169">
        <f>ROUND(I267*H267,2)</f>
        <v>0</v>
      </c>
      <c r="K267" s="165" t="s">
        <v>143</v>
      </c>
      <c r="L267" s="37"/>
      <c r="M267" s="170" t="s">
        <v>3</v>
      </c>
      <c r="N267" s="171" t="s">
        <v>42</v>
      </c>
      <c r="O267" s="70"/>
      <c r="P267" s="172">
        <f>O267*H267</f>
        <v>0</v>
      </c>
      <c r="Q267" s="172">
        <v>0</v>
      </c>
      <c r="R267" s="172">
        <f>Q267*H267</f>
        <v>0</v>
      </c>
      <c r="S267" s="172">
        <v>0</v>
      </c>
      <c r="T267" s="173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74" t="s">
        <v>295</v>
      </c>
      <c r="AT267" s="174" t="s">
        <v>139</v>
      </c>
      <c r="AU267" s="174" t="s">
        <v>81</v>
      </c>
      <c r="AY267" s="17" t="s">
        <v>135</v>
      </c>
      <c r="BE267" s="175">
        <f>IF(N267="základní",J267,0)</f>
        <v>0</v>
      </c>
      <c r="BF267" s="175">
        <f>IF(N267="snížená",J267,0)</f>
        <v>0</v>
      </c>
      <c r="BG267" s="175">
        <f>IF(N267="zákl. přenesená",J267,0)</f>
        <v>0</v>
      </c>
      <c r="BH267" s="175">
        <f>IF(N267="sníž. přenesená",J267,0)</f>
        <v>0</v>
      </c>
      <c r="BI267" s="175">
        <f>IF(N267="nulová",J267,0)</f>
        <v>0</v>
      </c>
      <c r="BJ267" s="17" t="s">
        <v>79</v>
      </c>
      <c r="BK267" s="175">
        <f>ROUND(I267*H267,2)</f>
        <v>0</v>
      </c>
      <c r="BL267" s="17" t="s">
        <v>295</v>
      </c>
      <c r="BM267" s="174" t="s">
        <v>775</v>
      </c>
    </row>
    <row r="268" s="2" customFormat="1">
      <c r="A268" s="36"/>
      <c r="B268" s="37"/>
      <c r="C268" s="36"/>
      <c r="D268" s="176" t="s">
        <v>146</v>
      </c>
      <c r="E268" s="36"/>
      <c r="F268" s="177" t="s">
        <v>776</v>
      </c>
      <c r="G268" s="36"/>
      <c r="H268" s="36"/>
      <c r="I268" s="178"/>
      <c r="J268" s="36"/>
      <c r="K268" s="36"/>
      <c r="L268" s="37"/>
      <c r="M268" s="179"/>
      <c r="N268" s="180"/>
      <c r="O268" s="70"/>
      <c r="P268" s="70"/>
      <c r="Q268" s="70"/>
      <c r="R268" s="70"/>
      <c r="S268" s="70"/>
      <c r="T268" s="71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T268" s="17" t="s">
        <v>146</v>
      </c>
      <c r="AU268" s="17" t="s">
        <v>81</v>
      </c>
    </row>
    <row r="269" s="12" customFormat="1" ht="22.8" customHeight="1">
      <c r="A269" s="12"/>
      <c r="B269" s="149"/>
      <c r="C269" s="12"/>
      <c r="D269" s="150" t="s">
        <v>70</v>
      </c>
      <c r="E269" s="160" t="s">
        <v>309</v>
      </c>
      <c r="F269" s="160" t="s">
        <v>310</v>
      </c>
      <c r="G269" s="12"/>
      <c r="H269" s="12"/>
      <c r="I269" s="152"/>
      <c r="J269" s="161">
        <f>BK269</f>
        <v>0</v>
      </c>
      <c r="K269" s="12"/>
      <c r="L269" s="149"/>
      <c r="M269" s="154"/>
      <c r="N269" s="155"/>
      <c r="O269" s="155"/>
      <c r="P269" s="156">
        <f>SUM(P270:P283)</f>
        <v>0</v>
      </c>
      <c r="Q269" s="155"/>
      <c r="R269" s="156">
        <f>SUM(R270:R283)</f>
        <v>2.1818738</v>
      </c>
      <c r="S269" s="155"/>
      <c r="T269" s="157">
        <f>SUM(T270:T283)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150" t="s">
        <v>81</v>
      </c>
      <c r="AT269" s="158" t="s">
        <v>70</v>
      </c>
      <c r="AU269" s="158" t="s">
        <v>79</v>
      </c>
      <c r="AY269" s="150" t="s">
        <v>135</v>
      </c>
      <c r="BK269" s="159">
        <f>SUM(BK270:BK283)</f>
        <v>0</v>
      </c>
    </row>
    <row r="270" s="2" customFormat="1" ht="16.5" customHeight="1">
      <c r="A270" s="36"/>
      <c r="B270" s="162"/>
      <c r="C270" s="163" t="s">
        <v>777</v>
      </c>
      <c r="D270" s="163" t="s">
        <v>139</v>
      </c>
      <c r="E270" s="164" t="s">
        <v>778</v>
      </c>
      <c r="F270" s="165" t="s">
        <v>779</v>
      </c>
      <c r="G270" s="166" t="s">
        <v>176</v>
      </c>
      <c r="H270" s="167">
        <v>51.210000000000001</v>
      </c>
      <c r="I270" s="168"/>
      <c r="J270" s="169">
        <f>ROUND(I270*H270,2)</f>
        <v>0</v>
      </c>
      <c r="K270" s="165" t="s">
        <v>143</v>
      </c>
      <c r="L270" s="37"/>
      <c r="M270" s="170" t="s">
        <v>3</v>
      </c>
      <c r="N270" s="171" t="s">
        <v>42</v>
      </c>
      <c r="O270" s="70"/>
      <c r="P270" s="172">
        <f>O270*H270</f>
        <v>0</v>
      </c>
      <c r="Q270" s="172">
        <v>0.00029999999999999997</v>
      </c>
      <c r="R270" s="172">
        <f>Q270*H270</f>
        <v>0.015362999999999998</v>
      </c>
      <c r="S270" s="172">
        <v>0</v>
      </c>
      <c r="T270" s="173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174" t="s">
        <v>295</v>
      </c>
      <c r="AT270" s="174" t="s">
        <v>139</v>
      </c>
      <c r="AU270" s="174" t="s">
        <v>81</v>
      </c>
      <c r="AY270" s="17" t="s">
        <v>135</v>
      </c>
      <c r="BE270" s="175">
        <f>IF(N270="základní",J270,0)</f>
        <v>0</v>
      </c>
      <c r="BF270" s="175">
        <f>IF(N270="snížená",J270,0)</f>
        <v>0</v>
      </c>
      <c r="BG270" s="175">
        <f>IF(N270="zákl. přenesená",J270,0)</f>
        <v>0</v>
      </c>
      <c r="BH270" s="175">
        <f>IF(N270="sníž. přenesená",J270,0)</f>
        <v>0</v>
      </c>
      <c r="BI270" s="175">
        <f>IF(N270="nulová",J270,0)</f>
        <v>0</v>
      </c>
      <c r="BJ270" s="17" t="s">
        <v>79</v>
      </c>
      <c r="BK270" s="175">
        <f>ROUND(I270*H270,2)</f>
        <v>0</v>
      </c>
      <c r="BL270" s="17" t="s">
        <v>295</v>
      </c>
      <c r="BM270" s="174" t="s">
        <v>780</v>
      </c>
    </row>
    <row r="271" s="2" customFormat="1">
      <c r="A271" s="36"/>
      <c r="B271" s="37"/>
      <c r="C271" s="36"/>
      <c r="D271" s="176" t="s">
        <v>146</v>
      </c>
      <c r="E271" s="36"/>
      <c r="F271" s="177" t="s">
        <v>781</v>
      </c>
      <c r="G271" s="36"/>
      <c r="H271" s="36"/>
      <c r="I271" s="178"/>
      <c r="J271" s="36"/>
      <c r="K271" s="36"/>
      <c r="L271" s="37"/>
      <c r="M271" s="179"/>
      <c r="N271" s="180"/>
      <c r="O271" s="70"/>
      <c r="P271" s="70"/>
      <c r="Q271" s="70"/>
      <c r="R271" s="70"/>
      <c r="S271" s="70"/>
      <c r="T271" s="71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T271" s="17" t="s">
        <v>146</v>
      </c>
      <c r="AU271" s="17" t="s">
        <v>81</v>
      </c>
    </row>
    <row r="272" s="2" customFormat="1" ht="21.75" customHeight="1">
      <c r="A272" s="36"/>
      <c r="B272" s="162"/>
      <c r="C272" s="163" t="s">
        <v>782</v>
      </c>
      <c r="D272" s="163" t="s">
        <v>139</v>
      </c>
      <c r="E272" s="164" t="s">
        <v>783</v>
      </c>
      <c r="F272" s="165" t="s">
        <v>784</v>
      </c>
      <c r="G272" s="166" t="s">
        <v>176</v>
      </c>
      <c r="H272" s="167">
        <v>51.210000000000001</v>
      </c>
      <c r="I272" s="168"/>
      <c r="J272" s="169">
        <f>ROUND(I272*H272,2)</f>
        <v>0</v>
      </c>
      <c r="K272" s="165" t="s">
        <v>143</v>
      </c>
      <c r="L272" s="37"/>
      <c r="M272" s="170" t="s">
        <v>3</v>
      </c>
      <c r="N272" s="171" t="s">
        <v>42</v>
      </c>
      <c r="O272" s="70"/>
      <c r="P272" s="172">
        <f>O272*H272</f>
        <v>0</v>
      </c>
      <c r="Q272" s="172">
        <v>0.0045500000000000002</v>
      </c>
      <c r="R272" s="172">
        <f>Q272*H272</f>
        <v>0.2330055</v>
      </c>
      <c r="S272" s="172">
        <v>0</v>
      </c>
      <c r="T272" s="173">
        <f>S272*H272</f>
        <v>0</v>
      </c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R272" s="174" t="s">
        <v>295</v>
      </c>
      <c r="AT272" s="174" t="s">
        <v>139</v>
      </c>
      <c r="AU272" s="174" t="s">
        <v>81</v>
      </c>
      <c r="AY272" s="17" t="s">
        <v>135</v>
      </c>
      <c r="BE272" s="175">
        <f>IF(N272="základní",J272,0)</f>
        <v>0</v>
      </c>
      <c r="BF272" s="175">
        <f>IF(N272="snížená",J272,0)</f>
        <v>0</v>
      </c>
      <c r="BG272" s="175">
        <f>IF(N272="zákl. přenesená",J272,0)</f>
        <v>0</v>
      </c>
      <c r="BH272" s="175">
        <f>IF(N272="sníž. přenesená",J272,0)</f>
        <v>0</v>
      </c>
      <c r="BI272" s="175">
        <f>IF(N272="nulová",J272,0)</f>
        <v>0</v>
      </c>
      <c r="BJ272" s="17" t="s">
        <v>79</v>
      </c>
      <c r="BK272" s="175">
        <f>ROUND(I272*H272,2)</f>
        <v>0</v>
      </c>
      <c r="BL272" s="17" t="s">
        <v>295</v>
      </c>
      <c r="BM272" s="174" t="s">
        <v>785</v>
      </c>
    </row>
    <row r="273" s="2" customFormat="1">
      <c r="A273" s="36"/>
      <c r="B273" s="37"/>
      <c r="C273" s="36"/>
      <c r="D273" s="176" t="s">
        <v>146</v>
      </c>
      <c r="E273" s="36"/>
      <c r="F273" s="177" t="s">
        <v>786</v>
      </c>
      <c r="G273" s="36"/>
      <c r="H273" s="36"/>
      <c r="I273" s="178"/>
      <c r="J273" s="36"/>
      <c r="K273" s="36"/>
      <c r="L273" s="37"/>
      <c r="M273" s="179"/>
      <c r="N273" s="180"/>
      <c r="O273" s="70"/>
      <c r="P273" s="70"/>
      <c r="Q273" s="70"/>
      <c r="R273" s="70"/>
      <c r="S273" s="70"/>
      <c r="T273" s="71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T273" s="17" t="s">
        <v>146</v>
      </c>
      <c r="AU273" s="17" t="s">
        <v>81</v>
      </c>
    </row>
    <row r="274" s="2" customFormat="1" ht="24.15" customHeight="1">
      <c r="A274" s="36"/>
      <c r="B274" s="162"/>
      <c r="C274" s="163" t="s">
        <v>787</v>
      </c>
      <c r="D274" s="163" t="s">
        <v>139</v>
      </c>
      <c r="E274" s="164" t="s">
        <v>788</v>
      </c>
      <c r="F274" s="165" t="s">
        <v>789</v>
      </c>
      <c r="G274" s="166" t="s">
        <v>176</v>
      </c>
      <c r="H274" s="167">
        <v>51.210000000000001</v>
      </c>
      <c r="I274" s="168"/>
      <c r="J274" s="169">
        <f>ROUND(I274*H274,2)</f>
        <v>0</v>
      </c>
      <c r="K274" s="165" t="s">
        <v>143</v>
      </c>
      <c r="L274" s="37"/>
      <c r="M274" s="170" t="s">
        <v>3</v>
      </c>
      <c r="N274" s="171" t="s">
        <v>42</v>
      </c>
      <c r="O274" s="70"/>
      <c r="P274" s="172">
        <f>O274*H274</f>
        <v>0</v>
      </c>
      <c r="Q274" s="172">
        <v>0.0090299999999999998</v>
      </c>
      <c r="R274" s="172">
        <f>Q274*H274</f>
        <v>0.46242630000000001</v>
      </c>
      <c r="S274" s="172">
        <v>0</v>
      </c>
      <c r="T274" s="173">
        <f>S274*H274</f>
        <v>0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R274" s="174" t="s">
        <v>295</v>
      </c>
      <c r="AT274" s="174" t="s">
        <v>139</v>
      </c>
      <c r="AU274" s="174" t="s">
        <v>81</v>
      </c>
      <c r="AY274" s="17" t="s">
        <v>135</v>
      </c>
      <c r="BE274" s="175">
        <f>IF(N274="základní",J274,0)</f>
        <v>0</v>
      </c>
      <c r="BF274" s="175">
        <f>IF(N274="snížená",J274,0)</f>
        <v>0</v>
      </c>
      <c r="BG274" s="175">
        <f>IF(N274="zákl. přenesená",J274,0)</f>
        <v>0</v>
      </c>
      <c r="BH274" s="175">
        <f>IF(N274="sníž. přenesená",J274,0)</f>
        <v>0</v>
      </c>
      <c r="BI274" s="175">
        <f>IF(N274="nulová",J274,0)</f>
        <v>0</v>
      </c>
      <c r="BJ274" s="17" t="s">
        <v>79</v>
      </c>
      <c r="BK274" s="175">
        <f>ROUND(I274*H274,2)</f>
        <v>0</v>
      </c>
      <c r="BL274" s="17" t="s">
        <v>295</v>
      </c>
      <c r="BM274" s="174" t="s">
        <v>790</v>
      </c>
    </row>
    <row r="275" s="2" customFormat="1">
      <c r="A275" s="36"/>
      <c r="B275" s="37"/>
      <c r="C275" s="36"/>
      <c r="D275" s="176" t="s">
        <v>146</v>
      </c>
      <c r="E275" s="36"/>
      <c r="F275" s="177" t="s">
        <v>791</v>
      </c>
      <c r="G275" s="36"/>
      <c r="H275" s="36"/>
      <c r="I275" s="178"/>
      <c r="J275" s="36"/>
      <c r="K275" s="36"/>
      <c r="L275" s="37"/>
      <c r="M275" s="179"/>
      <c r="N275" s="180"/>
      <c r="O275" s="70"/>
      <c r="P275" s="70"/>
      <c r="Q275" s="70"/>
      <c r="R275" s="70"/>
      <c r="S275" s="70"/>
      <c r="T275" s="71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T275" s="17" t="s">
        <v>146</v>
      </c>
      <c r="AU275" s="17" t="s">
        <v>81</v>
      </c>
    </row>
    <row r="276" s="2" customFormat="1" ht="16.5" customHeight="1">
      <c r="A276" s="36"/>
      <c r="B276" s="162"/>
      <c r="C276" s="181" t="s">
        <v>792</v>
      </c>
      <c r="D276" s="181" t="s">
        <v>149</v>
      </c>
      <c r="E276" s="182" t="s">
        <v>793</v>
      </c>
      <c r="F276" s="183" t="s">
        <v>794</v>
      </c>
      <c r="G276" s="184" t="s">
        <v>176</v>
      </c>
      <c r="H276" s="185">
        <v>58.892000000000003</v>
      </c>
      <c r="I276" s="186"/>
      <c r="J276" s="187">
        <f>ROUND(I276*H276,2)</f>
        <v>0</v>
      </c>
      <c r="K276" s="183" t="s">
        <v>143</v>
      </c>
      <c r="L276" s="188"/>
      <c r="M276" s="189" t="s">
        <v>3</v>
      </c>
      <c r="N276" s="190" t="s">
        <v>42</v>
      </c>
      <c r="O276" s="70"/>
      <c r="P276" s="172">
        <f>O276*H276</f>
        <v>0</v>
      </c>
      <c r="Q276" s="172">
        <v>0.021999999999999999</v>
      </c>
      <c r="R276" s="172">
        <f>Q276*H276</f>
        <v>1.2956239999999999</v>
      </c>
      <c r="S276" s="172">
        <v>0</v>
      </c>
      <c r="T276" s="173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174" t="s">
        <v>230</v>
      </c>
      <c r="AT276" s="174" t="s">
        <v>149</v>
      </c>
      <c r="AU276" s="174" t="s">
        <v>81</v>
      </c>
      <c r="AY276" s="17" t="s">
        <v>135</v>
      </c>
      <c r="BE276" s="175">
        <f>IF(N276="základní",J276,0)</f>
        <v>0</v>
      </c>
      <c r="BF276" s="175">
        <f>IF(N276="snížená",J276,0)</f>
        <v>0</v>
      </c>
      <c r="BG276" s="175">
        <f>IF(N276="zákl. přenesená",J276,0)</f>
        <v>0</v>
      </c>
      <c r="BH276" s="175">
        <f>IF(N276="sníž. přenesená",J276,0)</f>
        <v>0</v>
      </c>
      <c r="BI276" s="175">
        <f>IF(N276="nulová",J276,0)</f>
        <v>0</v>
      </c>
      <c r="BJ276" s="17" t="s">
        <v>79</v>
      </c>
      <c r="BK276" s="175">
        <f>ROUND(I276*H276,2)</f>
        <v>0</v>
      </c>
      <c r="BL276" s="17" t="s">
        <v>295</v>
      </c>
      <c r="BM276" s="174" t="s">
        <v>795</v>
      </c>
    </row>
    <row r="277" s="2" customFormat="1" ht="24.15" customHeight="1">
      <c r="A277" s="36"/>
      <c r="B277" s="162"/>
      <c r="C277" s="163" t="s">
        <v>796</v>
      </c>
      <c r="D277" s="163" t="s">
        <v>139</v>
      </c>
      <c r="E277" s="164" t="s">
        <v>797</v>
      </c>
      <c r="F277" s="165" t="s">
        <v>798</v>
      </c>
      <c r="G277" s="166" t="s">
        <v>176</v>
      </c>
      <c r="H277" s="167">
        <v>25.050000000000001</v>
      </c>
      <c r="I277" s="168"/>
      <c r="J277" s="169">
        <f>ROUND(I277*H277,2)</f>
        <v>0</v>
      </c>
      <c r="K277" s="165" t="s">
        <v>143</v>
      </c>
      <c r="L277" s="37"/>
      <c r="M277" s="170" t="s">
        <v>3</v>
      </c>
      <c r="N277" s="171" t="s">
        <v>42</v>
      </c>
      <c r="O277" s="70"/>
      <c r="P277" s="172">
        <f>O277*H277</f>
        <v>0</v>
      </c>
      <c r="Q277" s="172">
        <v>0</v>
      </c>
      <c r="R277" s="172">
        <f>Q277*H277</f>
        <v>0</v>
      </c>
      <c r="S277" s="172">
        <v>0</v>
      </c>
      <c r="T277" s="173">
        <f>S277*H277</f>
        <v>0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174" t="s">
        <v>295</v>
      </c>
      <c r="AT277" s="174" t="s">
        <v>139</v>
      </c>
      <c r="AU277" s="174" t="s">
        <v>81</v>
      </c>
      <c r="AY277" s="17" t="s">
        <v>135</v>
      </c>
      <c r="BE277" s="175">
        <f>IF(N277="základní",J277,0)</f>
        <v>0</v>
      </c>
      <c r="BF277" s="175">
        <f>IF(N277="snížená",J277,0)</f>
        <v>0</v>
      </c>
      <c r="BG277" s="175">
        <f>IF(N277="zákl. přenesená",J277,0)</f>
        <v>0</v>
      </c>
      <c r="BH277" s="175">
        <f>IF(N277="sníž. přenesená",J277,0)</f>
        <v>0</v>
      </c>
      <c r="BI277" s="175">
        <f>IF(N277="nulová",J277,0)</f>
        <v>0</v>
      </c>
      <c r="BJ277" s="17" t="s">
        <v>79</v>
      </c>
      <c r="BK277" s="175">
        <f>ROUND(I277*H277,2)</f>
        <v>0</v>
      </c>
      <c r="BL277" s="17" t="s">
        <v>295</v>
      </c>
      <c r="BM277" s="174" t="s">
        <v>799</v>
      </c>
    </row>
    <row r="278" s="2" customFormat="1">
      <c r="A278" s="36"/>
      <c r="B278" s="37"/>
      <c r="C278" s="36"/>
      <c r="D278" s="176" t="s">
        <v>146</v>
      </c>
      <c r="E278" s="36"/>
      <c r="F278" s="177" t="s">
        <v>800</v>
      </c>
      <c r="G278" s="36"/>
      <c r="H278" s="36"/>
      <c r="I278" s="178"/>
      <c r="J278" s="36"/>
      <c r="K278" s="36"/>
      <c r="L278" s="37"/>
      <c r="M278" s="179"/>
      <c r="N278" s="180"/>
      <c r="O278" s="70"/>
      <c r="P278" s="70"/>
      <c r="Q278" s="70"/>
      <c r="R278" s="70"/>
      <c r="S278" s="70"/>
      <c r="T278" s="71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T278" s="17" t="s">
        <v>146</v>
      </c>
      <c r="AU278" s="17" t="s">
        <v>81</v>
      </c>
    </row>
    <row r="279" s="2" customFormat="1" ht="16.5" customHeight="1">
      <c r="A279" s="36"/>
      <c r="B279" s="162"/>
      <c r="C279" s="163" t="s">
        <v>801</v>
      </c>
      <c r="D279" s="163" t="s">
        <v>139</v>
      </c>
      <c r="E279" s="164" t="s">
        <v>802</v>
      </c>
      <c r="F279" s="165" t="s">
        <v>803</v>
      </c>
      <c r="G279" s="166" t="s">
        <v>176</v>
      </c>
      <c r="H279" s="167">
        <v>50.130000000000003</v>
      </c>
      <c r="I279" s="168"/>
      <c r="J279" s="169">
        <f>ROUND(I279*H279,2)</f>
        <v>0</v>
      </c>
      <c r="K279" s="165" t="s">
        <v>143</v>
      </c>
      <c r="L279" s="37"/>
      <c r="M279" s="170" t="s">
        <v>3</v>
      </c>
      <c r="N279" s="171" t="s">
        <v>42</v>
      </c>
      <c r="O279" s="70"/>
      <c r="P279" s="172">
        <f>O279*H279</f>
        <v>0</v>
      </c>
      <c r="Q279" s="172">
        <v>0</v>
      </c>
      <c r="R279" s="172">
        <f>Q279*H279</f>
        <v>0</v>
      </c>
      <c r="S279" s="172">
        <v>0</v>
      </c>
      <c r="T279" s="173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174" t="s">
        <v>295</v>
      </c>
      <c r="AT279" s="174" t="s">
        <v>139</v>
      </c>
      <c r="AU279" s="174" t="s">
        <v>81</v>
      </c>
      <c r="AY279" s="17" t="s">
        <v>135</v>
      </c>
      <c r="BE279" s="175">
        <f>IF(N279="základní",J279,0)</f>
        <v>0</v>
      </c>
      <c r="BF279" s="175">
        <f>IF(N279="snížená",J279,0)</f>
        <v>0</v>
      </c>
      <c r="BG279" s="175">
        <f>IF(N279="zákl. přenesená",J279,0)</f>
        <v>0</v>
      </c>
      <c r="BH279" s="175">
        <f>IF(N279="sníž. přenesená",J279,0)</f>
        <v>0</v>
      </c>
      <c r="BI279" s="175">
        <f>IF(N279="nulová",J279,0)</f>
        <v>0</v>
      </c>
      <c r="BJ279" s="17" t="s">
        <v>79</v>
      </c>
      <c r="BK279" s="175">
        <f>ROUND(I279*H279,2)</f>
        <v>0</v>
      </c>
      <c r="BL279" s="17" t="s">
        <v>295</v>
      </c>
      <c r="BM279" s="174" t="s">
        <v>804</v>
      </c>
    </row>
    <row r="280" s="2" customFormat="1">
      <c r="A280" s="36"/>
      <c r="B280" s="37"/>
      <c r="C280" s="36"/>
      <c r="D280" s="176" t="s">
        <v>146</v>
      </c>
      <c r="E280" s="36"/>
      <c r="F280" s="177" t="s">
        <v>805</v>
      </c>
      <c r="G280" s="36"/>
      <c r="H280" s="36"/>
      <c r="I280" s="178"/>
      <c r="J280" s="36"/>
      <c r="K280" s="36"/>
      <c r="L280" s="37"/>
      <c r="M280" s="179"/>
      <c r="N280" s="180"/>
      <c r="O280" s="70"/>
      <c r="P280" s="70"/>
      <c r="Q280" s="70"/>
      <c r="R280" s="70"/>
      <c r="S280" s="70"/>
      <c r="T280" s="71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T280" s="17" t="s">
        <v>146</v>
      </c>
      <c r="AU280" s="17" t="s">
        <v>81</v>
      </c>
    </row>
    <row r="281" s="2" customFormat="1" ht="16.5" customHeight="1">
      <c r="A281" s="36"/>
      <c r="B281" s="162"/>
      <c r="C281" s="181" t="s">
        <v>806</v>
      </c>
      <c r="D281" s="181" t="s">
        <v>149</v>
      </c>
      <c r="E281" s="182" t="s">
        <v>807</v>
      </c>
      <c r="F281" s="183" t="s">
        <v>808</v>
      </c>
      <c r="G281" s="184" t="s">
        <v>809</v>
      </c>
      <c r="H281" s="185">
        <v>175.45500000000001</v>
      </c>
      <c r="I281" s="186"/>
      <c r="J281" s="187">
        <f>ROUND(I281*H281,2)</f>
        <v>0</v>
      </c>
      <c r="K281" s="183" t="s">
        <v>143</v>
      </c>
      <c r="L281" s="188"/>
      <c r="M281" s="189" t="s">
        <v>3</v>
      </c>
      <c r="N281" s="190" t="s">
        <v>42</v>
      </c>
      <c r="O281" s="70"/>
      <c r="P281" s="172">
        <f>O281*H281</f>
        <v>0</v>
      </c>
      <c r="Q281" s="172">
        <v>0.001</v>
      </c>
      <c r="R281" s="172">
        <f>Q281*H281</f>
        <v>0.17545500000000003</v>
      </c>
      <c r="S281" s="172">
        <v>0</v>
      </c>
      <c r="T281" s="173">
        <f>S281*H281</f>
        <v>0</v>
      </c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R281" s="174" t="s">
        <v>230</v>
      </c>
      <c r="AT281" s="174" t="s">
        <v>149</v>
      </c>
      <c r="AU281" s="174" t="s">
        <v>81</v>
      </c>
      <c r="AY281" s="17" t="s">
        <v>135</v>
      </c>
      <c r="BE281" s="175">
        <f>IF(N281="základní",J281,0)</f>
        <v>0</v>
      </c>
      <c r="BF281" s="175">
        <f>IF(N281="snížená",J281,0)</f>
        <v>0</v>
      </c>
      <c r="BG281" s="175">
        <f>IF(N281="zákl. přenesená",J281,0)</f>
        <v>0</v>
      </c>
      <c r="BH281" s="175">
        <f>IF(N281="sníž. přenesená",J281,0)</f>
        <v>0</v>
      </c>
      <c r="BI281" s="175">
        <f>IF(N281="nulová",J281,0)</f>
        <v>0</v>
      </c>
      <c r="BJ281" s="17" t="s">
        <v>79</v>
      </c>
      <c r="BK281" s="175">
        <f>ROUND(I281*H281,2)</f>
        <v>0</v>
      </c>
      <c r="BL281" s="17" t="s">
        <v>295</v>
      </c>
      <c r="BM281" s="174" t="s">
        <v>810</v>
      </c>
    </row>
    <row r="282" s="2" customFormat="1" ht="24.15" customHeight="1">
      <c r="A282" s="36"/>
      <c r="B282" s="162"/>
      <c r="C282" s="163" t="s">
        <v>811</v>
      </c>
      <c r="D282" s="163" t="s">
        <v>139</v>
      </c>
      <c r="E282" s="164" t="s">
        <v>812</v>
      </c>
      <c r="F282" s="165" t="s">
        <v>813</v>
      </c>
      <c r="G282" s="166" t="s">
        <v>571</v>
      </c>
      <c r="H282" s="195"/>
      <c r="I282" s="168"/>
      <c r="J282" s="169">
        <f>ROUND(I282*H282,2)</f>
        <v>0</v>
      </c>
      <c r="K282" s="165" t="s">
        <v>143</v>
      </c>
      <c r="L282" s="37"/>
      <c r="M282" s="170" t="s">
        <v>3</v>
      </c>
      <c r="N282" s="171" t="s">
        <v>42</v>
      </c>
      <c r="O282" s="70"/>
      <c r="P282" s="172">
        <f>O282*H282</f>
        <v>0</v>
      </c>
      <c r="Q282" s="172">
        <v>0</v>
      </c>
      <c r="R282" s="172">
        <f>Q282*H282</f>
        <v>0</v>
      </c>
      <c r="S282" s="172">
        <v>0</v>
      </c>
      <c r="T282" s="173">
        <f>S282*H282</f>
        <v>0</v>
      </c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R282" s="174" t="s">
        <v>295</v>
      </c>
      <c r="AT282" s="174" t="s">
        <v>139</v>
      </c>
      <c r="AU282" s="174" t="s">
        <v>81</v>
      </c>
      <c r="AY282" s="17" t="s">
        <v>135</v>
      </c>
      <c r="BE282" s="175">
        <f>IF(N282="základní",J282,0)</f>
        <v>0</v>
      </c>
      <c r="BF282" s="175">
        <f>IF(N282="snížená",J282,0)</f>
        <v>0</v>
      </c>
      <c r="BG282" s="175">
        <f>IF(N282="zákl. přenesená",J282,0)</f>
        <v>0</v>
      </c>
      <c r="BH282" s="175">
        <f>IF(N282="sníž. přenesená",J282,0)</f>
        <v>0</v>
      </c>
      <c r="BI282" s="175">
        <f>IF(N282="nulová",J282,0)</f>
        <v>0</v>
      </c>
      <c r="BJ282" s="17" t="s">
        <v>79</v>
      </c>
      <c r="BK282" s="175">
        <f>ROUND(I282*H282,2)</f>
        <v>0</v>
      </c>
      <c r="BL282" s="17" t="s">
        <v>295</v>
      </c>
      <c r="BM282" s="174" t="s">
        <v>814</v>
      </c>
    </row>
    <row r="283" s="2" customFormat="1">
      <c r="A283" s="36"/>
      <c r="B283" s="37"/>
      <c r="C283" s="36"/>
      <c r="D283" s="176" t="s">
        <v>146</v>
      </c>
      <c r="E283" s="36"/>
      <c r="F283" s="177" t="s">
        <v>815</v>
      </c>
      <c r="G283" s="36"/>
      <c r="H283" s="36"/>
      <c r="I283" s="178"/>
      <c r="J283" s="36"/>
      <c r="K283" s="36"/>
      <c r="L283" s="37"/>
      <c r="M283" s="179"/>
      <c r="N283" s="180"/>
      <c r="O283" s="70"/>
      <c r="P283" s="70"/>
      <c r="Q283" s="70"/>
      <c r="R283" s="70"/>
      <c r="S283" s="70"/>
      <c r="T283" s="71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T283" s="17" t="s">
        <v>146</v>
      </c>
      <c r="AU283" s="17" t="s">
        <v>81</v>
      </c>
    </row>
    <row r="284" s="12" customFormat="1" ht="22.8" customHeight="1">
      <c r="A284" s="12"/>
      <c r="B284" s="149"/>
      <c r="C284" s="12"/>
      <c r="D284" s="150" t="s">
        <v>70</v>
      </c>
      <c r="E284" s="160" t="s">
        <v>816</v>
      </c>
      <c r="F284" s="160" t="s">
        <v>817</v>
      </c>
      <c r="G284" s="12"/>
      <c r="H284" s="12"/>
      <c r="I284" s="152"/>
      <c r="J284" s="161">
        <f>BK284</f>
        <v>0</v>
      </c>
      <c r="K284" s="12"/>
      <c r="L284" s="149"/>
      <c r="M284" s="154"/>
      <c r="N284" s="155"/>
      <c r="O284" s="155"/>
      <c r="P284" s="156">
        <f>SUM(P285:P296)</f>
        <v>0</v>
      </c>
      <c r="Q284" s="155"/>
      <c r="R284" s="156">
        <f>SUM(R285:R296)</f>
        <v>0.62881240000000005</v>
      </c>
      <c r="S284" s="155"/>
      <c r="T284" s="157">
        <f>SUM(T285:T296)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150" t="s">
        <v>81</v>
      </c>
      <c r="AT284" s="158" t="s">
        <v>70</v>
      </c>
      <c r="AU284" s="158" t="s">
        <v>79</v>
      </c>
      <c r="AY284" s="150" t="s">
        <v>135</v>
      </c>
      <c r="BK284" s="159">
        <f>SUM(BK285:BK296)</f>
        <v>0</v>
      </c>
    </row>
    <row r="285" s="2" customFormat="1" ht="16.5" customHeight="1">
      <c r="A285" s="36"/>
      <c r="B285" s="162"/>
      <c r="C285" s="163" t="s">
        <v>818</v>
      </c>
      <c r="D285" s="163" t="s">
        <v>139</v>
      </c>
      <c r="E285" s="164" t="s">
        <v>819</v>
      </c>
      <c r="F285" s="165" t="s">
        <v>820</v>
      </c>
      <c r="G285" s="166" t="s">
        <v>186</v>
      </c>
      <c r="H285" s="167">
        <v>19.199999999999999</v>
      </c>
      <c r="I285" s="168"/>
      <c r="J285" s="169">
        <f>ROUND(I285*H285,2)</f>
        <v>0</v>
      </c>
      <c r="K285" s="165" t="s">
        <v>143</v>
      </c>
      <c r="L285" s="37"/>
      <c r="M285" s="170" t="s">
        <v>3</v>
      </c>
      <c r="N285" s="171" t="s">
        <v>42</v>
      </c>
      <c r="O285" s="70"/>
      <c r="P285" s="172">
        <f>O285*H285</f>
        <v>0</v>
      </c>
      <c r="Q285" s="172">
        <v>0.00020000000000000001</v>
      </c>
      <c r="R285" s="172">
        <f>Q285*H285</f>
        <v>0.0038400000000000001</v>
      </c>
      <c r="S285" s="172">
        <v>0</v>
      </c>
      <c r="T285" s="173">
        <f>S285*H285</f>
        <v>0</v>
      </c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R285" s="174" t="s">
        <v>295</v>
      </c>
      <c r="AT285" s="174" t="s">
        <v>139</v>
      </c>
      <c r="AU285" s="174" t="s">
        <v>81</v>
      </c>
      <c r="AY285" s="17" t="s">
        <v>135</v>
      </c>
      <c r="BE285" s="175">
        <f>IF(N285="základní",J285,0)</f>
        <v>0</v>
      </c>
      <c r="BF285" s="175">
        <f>IF(N285="snížená",J285,0)</f>
        <v>0</v>
      </c>
      <c r="BG285" s="175">
        <f>IF(N285="zákl. přenesená",J285,0)</f>
        <v>0</v>
      </c>
      <c r="BH285" s="175">
        <f>IF(N285="sníž. přenesená",J285,0)</f>
        <v>0</v>
      </c>
      <c r="BI285" s="175">
        <f>IF(N285="nulová",J285,0)</f>
        <v>0</v>
      </c>
      <c r="BJ285" s="17" t="s">
        <v>79</v>
      </c>
      <c r="BK285" s="175">
        <f>ROUND(I285*H285,2)</f>
        <v>0</v>
      </c>
      <c r="BL285" s="17" t="s">
        <v>295</v>
      </c>
      <c r="BM285" s="174" t="s">
        <v>821</v>
      </c>
    </row>
    <row r="286" s="2" customFormat="1">
      <c r="A286" s="36"/>
      <c r="B286" s="37"/>
      <c r="C286" s="36"/>
      <c r="D286" s="176" t="s">
        <v>146</v>
      </c>
      <c r="E286" s="36"/>
      <c r="F286" s="177" t="s">
        <v>822</v>
      </c>
      <c r="G286" s="36"/>
      <c r="H286" s="36"/>
      <c r="I286" s="178"/>
      <c r="J286" s="36"/>
      <c r="K286" s="36"/>
      <c r="L286" s="37"/>
      <c r="M286" s="179"/>
      <c r="N286" s="180"/>
      <c r="O286" s="70"/>
      <c r="P286" s="70"/>
      <c r="Q286" s="70"/>
      <c r="R286" s="70"/>
      <c r="S286" s="70"/>
      <c r="T286" s="71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T286" s="17" t="s">
        <v>146</v>
      </c>
      <c r="AU286" s="17" t="s">
        <v>81</v>
      </c>
    </row>
    <row r="287" s="2" customFormat="1" ht="24.15" customHeight="1">
      <c r="A287" s="36"/>
      <c r="B287" s="162"/>
      <c r="C287" s="163" t="s">
        <v>823</v>
      </c>
      <c r="D287" s="163" t="s">
        <v>139</v>
      </c>
      <c r="E287" s="164" t="s">
        <v>824</v>
      </c>
      <c r="F287" s="165" t="s">
        <v>825</v>
      </c>
      <c r="G287" s="166" t="s">
        <v>186</v>
      </c>
      <c r="H287" s="167">
        <v>8</v>
      </c>
      <c r="I287" s="168"/>
      <c r="J287" s="169">
        <f>ROUND(I287*H287,2)</f>
        <v>0</v>
      </c>
      <c r="K287" s="165" t="s">
        <v>143</v>
      </c>
      <c r="L287" s="37"/>
      <c r="M287" s="170" t="s">
        <v>3</v>
      </c>
      <c r="N287" s="171" t="s">
        <v>42</v>
      </c>
      <c r="O287" s="70"/>
      <c r="P287" s="172">
        <f>O287*H287</f>
        <v>0</v>
      </c>
      <c r="Q287" s="172">
        <v>0.018880000000000001</v>
      </c>
      <c r="R287" s="172">
        <f>Q287*H287</f>
        <v>0.15104000000000001</v>
      </c>
      <c r="S287" s="172">
        <v>0</v>
      </c>
      <c r="T287" s="173">
        <f>S287*H287</f>
        <v>0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174" t="s">
        <v>295</v>
      </c>
      <c r="AT287" s="174" t="s">
        <v>139</v>
      </c>
      <c r="AU287" s="174" t="s">
        <v>81</v>
      </c>
      <c r="AY287" s="17" t="s">
        <v>135</v>
      </c>
      <c r="BE287" s="175">
        <f>IF(N287="základní",J287,0)</f>
        <v>0</v>
      </c>
      <c r="BF287" s="175">
        <f>IF(N287="snížená",J287,0)</f>
        <v>0</v>
      </c>
      <c r="BG287" s="175">
        <f>IF(N287="zákl. přenesená",J287,0)</f>
        <v>0</v>
      </c>
      <c r="BH287" s="175">
        <f>IF(N287="sníž. přenesená",J287,0)</f>
        <v>0</v>
      </c>
      <c r="BI287" s="175">
        <f>IF(N287="nulová",J287,0)</f>
        <v>0</v>
      </c>
      <c r="BJ287" s="17" t="s">
        <v>79</v>
      </c>
      <c r="BK287" s="175">
        <f>ROUND(I287*H287,2)</f>
        <v>0</v>
      </c>
      <c r="BL287" s="17" t="s">
        <v>295</v>
      </c>
      <c r="BM287" s="174" t="s">
        <v>826</v>
      </c>
    </row>
    <row r="288" s="2" customFormat="1">
      <c r="A288" s="36"/>
      <c r="B288" s="37"/>
      <c r="C288" s="36"/>
      <c r="D288" s="176" t="s">
        <v>146</v>
      </c>
      <c r="E288" s="36"/>
      <c r="F288" s="177" t="s">
        <v>827</v>
      </c>
      <c r="G288" s="36"/>
      <c r="H288" s="36"/>
      <c r="I288" s="178"/>
      <c r="J288" s="36"/>
      <c r="K288" s="36"/>
      <c r="L288" s="37"/>
      <c r="M288" s="179"/>
      <c r="N288" s="180"/>
      <c r="O288" s="70"/>
      <c r="P288" s="70"/>
      <c r="Q288" s="70"/>
      <c r="R288" s="70"/>
      <c r="S288" s="70"/>
      <c r="T288" s="71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T288" s="17" t="s">
        <v>146</v>
      </c>
      <c r="AU288" s="17" t="s">
        <v>81</v>
      </c>
    </row>
    <row r="289" s="2" customFormat="1" ht="24.15" customHeight="1">
      <c r="A289" s="36"/>
      <c r="B289" s="162"/>
      <c r="C289" s="163" t="s">
        <v>828</v>
      </c>
      <c r="D289" s="163" t="s">
        <v>139</v>
      </c>
      <c r="E289" s="164" t="s">
        <v>829</v>
      </c>
      <c r="F289" s="165" t="s">
        <v>830</v>
      </c>
      <c r="G289" s="166" t="s">
        <v>176</v>
      </c>
      <c r="H289" s="167">
        <v>3</v>
      </c>
      <c r="I289" s="168"/>
      <c r="J289" s="169">
        <f>ROUND(I289*H289,2)</f>
        <v>0</v>
      </c>
      <c r="K289" s="165" t="s">
        <v>143</v>
      </c>
      <c r="L289" s="37"/>
      <c r="M289" s="170" t="s">
        <v>3</v>
      </c>
      <c r="N289" s="171" t="s">
        <v>42</v>
      </c>
      <c r="O289" s="70"/>
      <c r="P289" s="172">
        <f>O289*H289</f>
        <v>0</v>
      </c>
      <c r="Q289" s="172">
        <v>0.075590000000000004</v>
      </c>
      <c r="R289" s="172">
        <f>Q289*H289</f>
        <v>0.22677000000000003</v>
      </c>
      <c r="S289" s="172">
        <v>0</v>
      </c>
      <c r="T289" s="173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174" t="s">
        <v>295</v>
      </c>
      <c r="AT289" s="174" t="s">
        <v>139</v>
      </c>
      <c r="AU289" s="174" t="s">
        <v>81</v>
      </c>
      <c r="AY289" s="17" t="s">
        <v>135</v>
      </c>
      <c r="BE289" s="175">
        <f>IF(N289="základní",J289,0)</f>
        <v>0</v>
      </c>
      <c r="BF289" s="175">
        <f>IF(N289="snížená",J289,0)</f>
        <v>0</v>
      </c>
      <c r="BG289" s="175">
        <f>IF(N289="zákl. přenesená",J289,0)</f>
        <v>0</v>
      </c>
      <c r="BH289" s="175">
        <f>IF(N289="sníž. přenesená",J289,0)</f>
        <v>0</v>
      </c>
      <c r="BI289" s="175">
        <f>IF(N289="nulová",J289,0)</f>
        <v>0</v>
      </c>
      <c r="BJ289" s="17" t="s">
        <v>79</v>
      </c>
      <c r="BK289" s="175">
        <f>ROUND(I289*H289,2)</f>
        <v>0</v>
      </c>
      <c r="BL289" s="17" t="s">
        <v>295</v>
      </c>
      <c r="BM289" s="174" t="s">
        <v>831</v>
      </c>
    </row>
    <row r="290" s="2" customFormat="1">
      <c r="A290" s="36"/>
      <c r="B290" s="37"/>
      <c r="C290" s="36"/>
      <c r="D290" s="176" t="s">
        <v>146</v>
      </c>
      <c r="E290" s="36"/>
      <c r="F290" s="177" t="s">
        <v>832</v>
      </c>
      <c r="G290" s="36"/>
      <c r="H290" s="36"/>
      <c r="I290" s="178"/>
      <c r="J290" s="36"/>
      <c r="K290" s="36"/>
      <c r="L290" s="37"/>
      <c r="M290" s="179"/>
      <c r="N290" s="180"/>
      <c r="O290" s="70"/>
      <c r="P290" s="70"/>
      <c r="Q290" s="70"/>
      <c r="R290" s="70"/>
      <c r="S290" s="70"/>
      <c r="T290" s="71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T290" s="17" t="s">
        <v>146</v>
      </c>
      <c r="AU290" s="17" t="s">
        <v>81</v>
      </c>
    </row>
    <row r="291" s="2" customFormat="1" ht="16.5" customHeight="1">
      <c r="A291" s="36"/>
      <c r="B291" s="162"/>
      <c r="C291" s="163" t="s">
        <v>755</v>
      </c>
      <c r="D291" s="163" t="s">
        <v>139</v>
      </c>
      <c r="E291" s="164" t="s">
        <v>833</v>
      </c>
      <c r="F291" s="165" t="s">
        <v>834</v>
      </c>
      <c r="G291" s="166" t="s">
        <v>176</v>
      </c>
      <c r="H291" s="167">
        <v>47.439999999999998</v>
      </c>
      <c r="I291" s="168"/>
      <c r="J291" s="169">
        <f>ROUND(I291*H291,2)</f>
        <v>0</v>
      </c>
      <c r="K291" s="165" t="s">
        <v>143</v>
      </c>
      <c r="L291" s="37"/>
      <c r="M291" s="170" t="s">
        <v>3</v>
      </c>
      <c r="N291" s="171" t="s">
        <v>42</v>
      </c>
      <c r="O291" s="70"/>
      <c r="P291" s="172">
        <f>O291*H291</f>
        <v>0</v>
      </c>
      <c r="Q291" s="172">
        <v>0.0050000000000000001</v>
      </c>
      <c r="R291" s="172">
        <f>Q291*H291</f>
        <v>0.23719999999999999</v>
      </c>
      <c r="S291" s="172">
        <v>0</v>
      </c>
      <c r="T291" s="173">
        <f>S291*H291</f>
        <v>0</v>
      </c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R291" s="174" t="s">
        <v>295</v>
      </c>
      <c r="AT291" s="174" t="s">
        <v>139</v>
      </c>
      <c r="AU291" s="174" t="s">
        <v>81</v>
      </c>
      <c r="AY291" s="17" t="s">
        <v>135</v>
      </c>
      <c r="BE291" s="175">
        <f>IF(N291="základní",J291,0)</f>
        <v>0</v>
      </c>
      <c r="BF291" s="175">
        <f>IF(N291="snížená",J291,0)</f>
        <v>0</v>
      </c>
      <c r="BG291" s="175">
        <f>IF(N291="zákl. přenesená",J291,0)</f>
        <v>0</v>
      </c>
      <c r="BH291" s="175">
        <f>IF(N291="sníž. přenesená",J291,0)</f>
        <v>0</v>
      </c>
      <c r="BI291" s="175">
        <f>IF(N291="nulová",J291,0)</f>
        <v>0</v>
      </c>
      <c r="BJ291" s="17" t="s">
        <v>79</v>
      </c>
      <c r="BK291" s="175">
        <f>ROUND(I291*H291,2)</f>
        <v>0</v>
      </c>
      <c r="BL291" s="17" t="s">
        <v>295</v>
      </c>
      <c r="BM291" s="174" t="s">
        <v>835</v>
      </c>
    </row>
    <row r="292" s="2" customFormat="1">
      <c r="A292" s="36"/>
      <c r="B292" s="37"/>
      <c r="C292" s="36"/>
      <c r="D292" s="176" t="s">
        <v>146</v>
      </c>
      <c r="E292" s="36"/>
      <c r="F292" s="177" t="s">
        <v>836</v>
      </c>
      <c r="G292" s="36"/>
      <c r="H292" s="36"/>
      <c r="I292" s="178"/>
      <c r="J292" s="36"/>
      <c r="K292" s="36"/>
      <c r="L292" s="37"/>
      <c r="M292" s="179"/>
      <c r="N292" s="180"/>
      <c r="O292" s="70"/>
      <c r="P292" s="70"/>
      <c r="Q292" s="70"/>
      <c r="R292" s="70"/>
      <c r="S292" s="70"/>
      <c r="T292" s="71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T292" s="17" t="s">
        <v>146</v>
      </c>
      <c r="AU292" s="17" t="s">
        <v>81</v>
      </c>
    </row>
    <row r="293" s="2" customFormat="1" ht="16.5" customHeight="1">
      <c r="A293" s="36"/>
      <c r="B293" s="162"/>
      <c r="C293" s="163" t="s">
        <v>837</v>
      </c>
      <c r="D293" s="163" t="s">
        <v>139</v>
      </c>
      <c r="E293" s="164" t="s">
        <v>838</v>
      </c>
      <c r="F293" s="165" t="s">
        <v>839</v>
      </c>
      <c r="G293" s="166" t="s">
        <v>176</v>
      </c>
      <c r="H293" s="167">
        <v>47.439999999999998</v>
      </c>
      <c r="I293" s="168"/>
      <c r="J293" s="169">
        <f>ROUND(I293*H293,2)</f>
        <v>0</v>
      </c>
      <c r="K293" s="165" t="s">
        <v>143</v>
      </c>
      <c r="L293" s="37"/>
      <c r="M293" s="170" t="s">
        <v>3</v>
      </c>
      <c r="N293" s="171" t="s">
        <v>42</v>
      </c>
      <c r="O293" s="70"/>
      <c r="P293" s="172">
        <f>O293*H293</f>
        <v>0</v>
      </c>
      <c r="Q293" s="172">
        <v>6.0000000000000002E-05</v>
      </c>
      <c r="R293" s="172">
        <f>Q293*H293</f>
        <v>0.0028463999999999998</v>
      </c>
      <c r="S293" s="172">
        <v>0</v>
      </c>
      <c r="T293" s="173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174" t="s">
        <v>295</v>
      </c>
      <c r="AT293" s="174" t="s">
        <v>139</v>
      </c>
      <c r="AU293" s="174" t="s">
        <v>81</v>
      </c>
      <c r="AY293" s="17" t="s">
        <v>135</v>
      </c>
      <c r="BE293" s="175">
        <f>IF(N293="základní",J293,0)</f>
        <v>0</v>
      </c>
      <c r="BF293" s="175">
        <f>IF(N293="snížená",J293,0)</f>
        <v>0</v>
      </c>
      <c r="BG293" s="175">
        <f>IF(N293="zákl. přenesená",J293,0)</f>
        <v>0</v>
      </c>
      <c r="BH293" s="175">
        <f>IF(N293="sníž. přenesená",J293,0)</f>
        <v>0</v>
      </c>
      <c r="BI293" s="175">
        <f>IF(N293="nulová",J293,0)</f>
        <v>0</v>
      </c>
      <c r="BJ293" s="17" t="s">
        <v>79</v>
      </c>
      <c r="BK293" s="175">
        <f>ROUND(I293*H293,2)</f>
        <v>0</v>
      </c>
      <c r="BL293" s="17" t="s">
        <v>295</v>
      </c>
      <c r="BM293" s="174" t="s">
        <v>840</v>
      </c>
    </row>
    <row r="294" s="2" customFormat="1">
      <c r="A294" s="36"/>
      <c r="B294" s="37"/>
      <c r="C294" s="36"/>
      <c r="D294" s="176" t="s">
        <v>146</v>
      </c>
      <c r="E294" s="36"/>
      <c r="F294" s="177" t="s">
        <v>841</v>
      </c>
      <c r="G294" s="36"/>
      <c r="H294" s="36"/>
      <c r="I294" s="178"/>
      <c r="J294" s="36"/>
      <c r="K294" s="36"/>
      <c r="L294" s="37"/>
      <c r="M294" s="179"/>
      <c r="N294" s="180"/>
      <c r="O294" s="70"/>
      <c r="P294" s="70"/>
      <c r="Q294" s="70"/>
      <c r="R294" s="70"/>
      <c r="S294" s="70"/>
      <c r="T294" s="71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T294" s="17" t="s">
        <v>146</v>
      </c>
      <c r="AU294" s="17" t="s">
        <v>81</v>
      </c>
    </row>
    <row r="295" s="2" customFormat="1" ht="16.5" customHeight="1">
      <c r="A295" s="36"/>
      <c r="B295" s="162"/>
      <c r="C295" s="163" t="s">
        <v>842</v>
      </c>
      <c r="D295" s="163" t="s">
        <v>139</v>
      </c>
      <c r="E295" s="164" t="s">
        <v>843</v>
      </c>
      <c r="F295" s="165" t="s">
        <v>844</v>
      </c>
      <c r="G295" s="166" t="s">
        <v>176</v>
      </c>
      <c r="H295" s="167">
        <v>47.439999999999998</v>
      </c>
      <c r="I295" s="168"/>
      <c r="J295" s="169">
        <f>ROUND(I295*H295,2)</f>
        <v>0</v>
      </c>
      <c r="K295" s="165" t="s">
        <v>143</v>
      </c>
      <c r="L295" s="37"/>
      <c r="M295" s="170" t="s">
        <v>3</v>
      </c>
      <c r="N295" s="171" t="s">
        <v>42</v>
      </c>
      <c r="O295" s="70"/>
      <c r="P295" s="172">
        <f>O295*H295</f>
        <v>0</v>
      </c>
      <c r="Q295" s="172">
        <v>0.00014999999999999999</v>
      </c>
      <c r="R295" s="172">
        <f>Q295*H295</f>
        <v>0.0071159999999999991</v>
      </c>
      <c r="S295" s="172">
        <v>0</v>
      </c>
      <c r="T295" s="173">
        <f>S295*H295</f>
        <v>0</v>
      </c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R295" s="174" t="s">
        <v>295</v>
      </c>
      <c r="AT295" s="174" t="s">
        <v>139</v>
      </c>
      <c r="AU295" s="174" t="s">
        <v>81</v>
      </c>
      <c r="AY295" s="17" t="s">
        <v>135</v>
      </c>
      <c r="BE295" s="175">
        <f>IF(N295="základní",J295,0)</f>
        <v>0</v>
      </c>
      <c r="BF295" s="175">
        <f>IF(N295="snížená",J295,0)</f>
        <v>0</v>
      </c>
      <c r="BG295" s="175">
        <f>IF(N295="zákl. přenesená",J295,0)</f>
        <v>0</v>
      </c>
      <c r="BH295" s="175">
        <f>IF(N295="sníž. přenesená",J295,0)</f>
        <v>0</v>
      </c>
      <c r="BI295" s="175">
        <f>IF(N295="nulová",J295,0)</f>
        <v>0</v>
      </c>
      <c r="BJ295" s="17" t="s">
        <v>79</v>
      </c>
      <c r="BK295" s="175">
        <f>ROUND(I295*H295,2)</f>
        <v>0</v>
      </c>
      <c r="BL295" s="17" t="s">
        <v>295</v>
      </c>
      <c r="BM295" s="174" t="s">
        <v>845</v>
      </c>
    </row>
    <row r="296" s="2" customFormat="1">
      <c r="A296" s="36"/>
      <c r="B296" s="37"/>
      <c r="C296" s="36"/>
      <c r="D296" s="176" t="s">
        <v>146</v>
      </c>
      <c r="E296" s="36"/>
      <c r="F296" s="177" t="s">
        <v>846</v>
      </c>
      <c r="G296" s="36"/>
      <c r="H296" s="36"/>
      <c r="I296" s="178"/>
      <c r="J296" s="36"/>
      <c r="K296" s="36"/>
      <c r="L296" s="37"/>
      <c r="M296" s="179"/>
      <c r="N296" s="180"/>
      <c r="O296" s="70"/>
      <c r="P296" s="70"/>
      <c r="Q296" s="70"/>
      <c r="R296" s="70"/>
      <c r="S296" s="70"/>
      <c r="T296" s="71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T296" s="17" t="s">
        <v>146</v>
      </c>
      <c r="AU296" s="17" t="s">
        <v>81</v>
      </c>
    </row>
    <row r="297" s="12" customFormat="1" ht="22.8" customHeight="1">
      <c r="A297" s="12"/>
      <c r="B297" s="149"/>
      <c r="C297" s="12"/>
      <c r="D297" s="150" t="s">
        <v>70</v>
      </c>
      <c r="E297" s="160" t="s">
        <v>315</v>
      </c>
      <c r="F297" s="160" t="s">
        <v>316</v>
      </c>
      <c r="G297" s="12"/>
      <c r="H297" s="12"/>
      <c r="I297" s="152"/>
      <c r="J297" s="161">
        <f>BK297</f>
        <v>0</v>
      </c>
      <c r="K297" s="12"/>
      <c r="L297" s="149"/>
      <c r="M297" s="154"/>
      <c r="N297" s="155"/>
      <c r="O297" s="155"/>
      <c r="P297" s="156">
        <f>SUM(P298:P311)</f>
        <v>0</v>
      </c>
      <c r="Q297" s="155"/>
      <c r="R297" s="156">
        <f>SUM(R298:R311)</f>
        <v>1.24769069</v>
      </c>
      <c r="S297" s="155"/>
      <c r="T297" s="157">
        <f>SUM(T298:T311)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150" t="s">
        <v>81</v>
      </c>
      <c r="AT297" s="158" t="s">
        <v>70</v>
      </c>
      <c r="AU297" s="158" t="s">
        <v>79</v>
      </c>
      <c r="AY297" s="150" t="s">
        <v>135</v>
      </c>
      <c r="BK297" s="159">
        <f>SUM(BK298:BK311)</f>
        <v>0</v>
      </c>
    </row>
    <row r="298" s="2" customFormat="1" ht="24.15" customHeight="1">
      <c r="A298" s="36"/>
      <c r="B298" s="162"/>
      <c r="C298" s="163" t="s">
        <v>847</v>
      </c>
      <c r="D298" s="163" t="s">
        <v>139</v>
      </c>
      <c r="E298" s="164" t="s">
        <v>848</v>
      </c>
      <c r="F298" s="165" t="s">
        <v>849</v>
      </c>
      <c r="G298" s="166" t="s">
        <v>176</v>
      </c>
      <c r="H298" s="167">
        <v>354.67000000000002</v>
      </c>
      <c r="I298" s="168"/>
      <c r="J298" s="169">
        <f>ROUND(I298*H298,2)</f>
        <v>0</v>
      </c>
      <c r="K298" s="165" t="s">
        <v>143</v>
      </c>
      <c r="L298" s="37"/>
      <c r="M298" s="170" t="s">
        <v>3</v>
      </c>
      <c r="N298" s="171" t="s">
        <v>42</v>
      </c>
      <c r="O298" s="70"/>
      <c r="P298" s="172">
        <f>O298*H298</f>
        <v>0</v>
      </c>
      <c r="Q298" s="172">
        <v>0</v>
      </c>
      <c r="R298" s="172">
        <f>Q298*H298</f>
        <v>0</v>
      </c>
      <c r="S298" s="172">
        <v>0</v>
      </c>
      <c r="T298" s="173">
        <f>S298*H298</f>
        <v>0</v>
      </c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R298" s="174" t="s">
        <v>295</v>
      </c>
      <c r="AT298" s="174" t="s">
        <v>139</v>
      </c>
      <c r="AU298" s="174" t="s">
        <v>81</v>
      </c>
      <c r="AY298" s="17" t="s">
        <v>135</v>
      </c>
      <c r="BE298" s="175">
        <f>IF(N298="základní",J298,0)</f>
        <v>0</v>
      </c>
      <c r="BF298" s="175">
        <f>IF(N298="snížená",J298,0)</f>
        <v>0</v>
      </c>
      <c r="BG298" s="175">
        <f>IF(N298="zákl. přenesená",J298,0)</f>
        <v>0</v>
      </c>
      <c r="BH298" s="175">
        <f>IF(N298="sníž. přenesená",J298,0)</f>
        <v>0</v>
      </c>
      <c r="BI298" s="175">
        <f>IF(N298="nulová",J298,0)</f>
        <v>0</v>
      </c>
      <c r="BJ298" s="17" t="s">
        <v>79</v>
      </c>
      <c r="BK298" s="175">
        <f>ROUND(I298*H298,2)</f>
        <v>0</v>
      </c>
      <c r="BL298" s="17" t="s">
        <v>295</v>
      </c>
      <c r="BM298" s="174" t="s">
        <v>850</v>
      </c>
    </row>
    <row r="299" s="2" customFormat="1">
      <c r="A299" s="36"/>
      <c r="B299" s="37"/>
      <c r="C299" s="36"/>
      <c r="D299" s="176" t="s">
        <v>146</v>
      </c>
      <c r="E299" s="36"/>
      <c r="F299" s="177" t="s">
        <v>851</v>
      </c>
      <c r="G299" s="36"/>
      <c r="H299" s="36"/>
      <c r="I299" s="178"/>
      <c r="J299" s="36"/>
      <c r="K299" s="36"/>
      <c r="L299" s="37"/>
      <c r="M299" s="179"/>
      <c r="N299" s="180"/>
      <c r="O299" s="70"/>
      <c r="P299" s="70"/>
      <c r="Q299" s="70"/>
      <c r="R299" s="70"/>
      <c r="S299" s="70"/>
      <c r="T299" s="71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T299" s="17" t="s">
        <v>146</v>
      </c>
      <c r="AU299" s="17" t="s">
        <v>81</v>
      </c>
    </row>
    <row r="300" s="2" customFormat="1" ht="16.5" customHeight="1">
      <c r="A300" s="36"/>
      <c r="B300" s="162"/>
      <c r="C300" s="163" t="s">
        <v>852</v>
      </c>
      <c r="D300" s="163" t="s">
        <v>139</v>
      </c>
      <c r="E300" s="164" t="s">
        <v>853</v>
      </c>
      <c r="F300" s="165" t="s">
        <v>854</v>
      </c>
      <c r="G300" s="166" t="s">
        <v>176</v>
      </c>
      <c r="H300" s="167">
        <v>358.17000000000002</v>
      </c>
      <c r="I300" s="168"/>
      <c r="J300" s="169">
        <f>ROUND(I300*H300,2)</f>
        <v>0</v>
      </c>
      <c r="K300" s="165" t="s">
        <v>143</v>
      </c>
      <c r="L300" s="37"/>
      <c r="M300" s="170" t="s">
        <v>3</v>
      </c>
      <c r="N300" s="171" t="s">
        <v>42</v>
      </c>
      <c r="O300" s="70"/>
      <c r="P300" s="172">
        <f>O300*H300</f>
        <v>0</v>
      </c>
      <c r="Q300" s="172">
        <v>3.0000000000000001E-05</v>
      </c>
      <c r="R300" s="172">
        <f>Q300*H300</f>
        <v>0.010745100000000001</v>
      </c>
      <c r="S300" s="172">
        <v>0</v>
      </c>
      <c r="T300" s="173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174" t="s">
        <v>295</v>
      </c>
      <c r="AT300" s="174" t="s">
        <v>139</v>
      </c>
      <c r="AU300" s="174" t="s">
        <v>81</v>
      </c>
      <c r="AY300" s="17" t="s">
        <v>135</v>
      </c>
      <c r="BE300" s="175">
        <f>IF(N300="základní",J300,0)</f>
        <v>0</v>
      </c>
      <c r="BF300" s="175">
        <f>IF(N300="snížená",J300,0)</f>
        <v>0</v>
      </c>
      <c r="BG300" s="175">
        <f>IF(N300="zákl. přenesená",J300,0)</f>
        <v>0</v>
      </c>
      <c r="BH300" s="175">
        <f>IF(N300="sníž. přenesená",J300,0)</f>
        <v>0</v>
      </c>
      <c r="BI300" s="175">
        <f>IF(N300="nulová",J300,0)</f>
        <v>0</v>
      </c>
      <c r="BJ300" s="17" t="s">
        <v>79</v>
      </c>
      <c r="BK300" s="175">
        <f>ROUND(I300*H300,2)</f>
        <v>0</v>
      </c>
      <c r="BL300" s="17" t="s">
        <v>295</v>
      </c>
      <c r="BM300" s="174" t="s">
        <v>855</v>
      </c>
    </row>
    <row r="301" s="2" customFormat="1">
      <c r="A301" s="36"/>
      <c r="B301" s="37"/>
      <c r="C301" s="36"/>
      <c r="D301" s="176" t="s">
        <v>146</v>
      </c>
      <c r="E301" s="36"/>
      <c r="F301" s="177" t="s">
        <v>856</v>
      </c>
      <c r="G301" s="36"/>
      <c r="H301" s="36"/>
      <c r="I301" s="178"/>
      <c r="J301" s="36"/>
      <c r="K301" s="36"/>
      <c r="L301" s="37"/>
      <c r="M301" s="179"/>
      <c r="N301" s="180"/>
      <c r="O301" s="70"/>
      <c r="P301" s="70"/>
      <c r="Q301" s="70"/>
      <c r="R301" s="70"/>
      <c r="S301" s="70"/>
      <c r="T301" s="71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T301" s="17" t="s">
        <v>146</v>
      </c>
      <c r="AU301" s="17" t="s">
        <v>81</v>
      </c>
    </row>
    <row r="302" s="2" customFormat="1" ht="24.15" customHeight="1">
      <c r="A302" s="36"/>
      <c r="B302" s="162"/>
      <c r="C302" s="163" t="s">
        <v>857</v>
      </c>
      <c r="D302" s="163" t="s">
        <v>139</v>
      </c>
      <c r="E302" s="164" t="s">
        <v>858</v>
      </c>
      <c r="F302" s="165" t="s">
        <v>859</v>
      </c>
      <c r="G302" s="166" t="s">
        <v>176</v>
      </c>
      <c r="H302" s="167">
        <v>3.5</v>
      </c>
      <c r="I302" s="168"/>
      <c r="J302" s="169">
        <f>ROUND(I302*H302,2)</f>
        <v>0</v>
      </c>
      <c r="K302" s="165" t="s">
        <v>143</v>
      </c>
      <c r="L302" s="37"/>
      <c r="M302" s="170" t="s">
        <v>3</v>
      </c>
      <c r="N302" s="171" t="s">
        <v>42</v>
      </c>
      <c r="O302" s="70"/>
      <c r="P302" s="172">
        <f>O302*H302</f>
        <v>0</v>
      </c>
      <c r="Q302" s="172">
        <v>0.0045500000000000002</v>
      </c>
      <c r="R302" s="172">
        <f>Q302*H302</f>
        <v>0.015925000000000002</v>
      </c>
      <c r="S302" s="172">
        <v>0</v>
      </c>
      <c r="T302" s="173">
        <f>S302*H302</f>
        <v>0</v>
      </c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R302" s="174" t="s">
        <v>295</v>
      </c>
      <c r="AT302" s="174" t="s">
        <v>139</v>
      </c>
      <c r="AU302" s="174" t="s">
        <v>81</v>
      </c>
      <c r="AY302" s="17" t="s">
        <v>135</v>
      </c>
      <c r="BE302" s="175">
        <f>IF(N302="základní",J302,0)</f>
        <v>0</v>
      </c>
      <c r="BF302" s="175">
        <f>IF(N302="snížená",J302,0)</f>
        <v>0</v>
      </c>
      <c r="BG302" s="175">
        <f>IF(N302="zákl. přenesená",J302,0)</f>
        <v>0</v>
      </c>
      <c r="BH302" s="175">
        <f>IF(N302="sníž. přenesená",J302,0)</f>
        <v>0</v>
      </c>
      <c r="BI302" s="175">
        <f>IF(N302="nulová",J302,0)</f>
        <v>0</v>
      </c>
      <c r="BJ302" s="17" t="s">
        <v>79</v>
      </c>
      <c r="BK302" s="175">
        <f>ROUND(I302*H302,2)</f>
        <v>0</v>
      </c>
      <c r="BL302" s="17" t="s">
        <v>295</v>
      </c>
      <c r="BM302" s="174" t="s">
        <v>860</v>
      </c>
    </row>
    <row r="303" s="2" customFormat="1">
      <c r="A303" s="36"/>
      <c r="B303" s="37"/>
      <c r="C303" s="36"/>
      <c r="D303" s="176" t="s">
        <v>146</v>
      </c>
      <c r="E303" s="36"/>
      <c r="F303" s="177" t="s">
        <v>861</v>
      </c>
      <c r="G303" s="36"/>
      <c r="H303" s="36"/>
      <c r="I303" s="178"/>
      <c r="J303" s="36"/>
      <c r="K303" s="36"/>
      <c r="L303" s="37"/>
      <c r="M303" s="179"/>
      <c r="N303" s="180"/>
      <c r="O303" s="70"/>
      <c r="P303" s="70"/>
      <c r="Q303" s="70"/>
      <c r="R303" s="70"/>
      <c r="S303" s="70"/>
      <c r="T303" s="71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T303" s="17" t="s">
        <v>146</v>
      </c>
      <c r="AU303" s="17" t="s">
        <v>81</v>
      </c>
    </row>
    <row r="304" s="2" customFormat="1" ht="16.5" customHeight="1">
      <c r="A304" s="36"/>
      <c r="B304" s="162"/>
      <c r="C304" s="163" t="s">
        <v>862</v>
      </c>
      <c r="D304" s="163" t="s">
        <v>139</v>
      </c>
      <c r="E304" s="164" t="s">
        <v>863</v>
      </c>
      <c r="F304" s="165" t="s">
        <v>864</v>
      </c>
      <c r="G304" s="166" t="s">
        <v>176</v>
      </c>
      <c r="H304" s="167">
        <v>354.67000000000002</v>
      </c>
      <c r="I304" s="168"/>
      <c r="J304" s="169">
        <f>ROUND(I304*H304,2)</f>
        <v>0</v>
      </c>
      <c r="K304" s="165" t="s">
        <v>143</v>
      </c>
      <c r="L304" s="37"/>
      <c r="M304" s="170" t="s">
        <v>3</v>
      </c>
      <c r="N304" s="171" t="s">
        <v>42</v>
      </c>
      <c r="O304" s="70"/>
      <c r="P304" s="172">
        <f>O304*H304</f>
        <v>0</v>
      </c>
      <c r="Q304" s="172">
        <v>0.00029999999999999997</v>
      </c>
      <c r="R304" s="172">
        <f>Q304*H304</f>
        <v>0.106401</v>
      </c>
      <c r="S304" s="172">
        <v>0</v>
      </c>
      <c r="T304" s="173">
        <f>S304*H304</f>
        <v>0</v>
      </c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R304" s="174" t="s">
        <v>295</v>
      </c>
      <c r="AT304" s="174" t="s">
        <v>139</v>
      </c>
      <c r="AU304" s="174" t="s">
        <v>81</v>
      </c>
      <c r="AY304" s="17" t="s">
        <v>135</v>
      </c>
      <c r="BE304" s="175">
        <f>IF(N304="základní",J304,0)</f>
        <v>0</v>
      </c>
      <c r="BF304" s="175">
        <f>IF(N304="snížená",J304,0)</f>
        <v>0</v>
      </c>
      <c r="BG304" s="175">
        <f>IF(N304="zákl. přenesená",J304,0)</f>
        <v>0</v>
      </c>
      <c r="BH304" s="175">
        <f>IF(N304="sníž. přenesená",J304,0)</f>
        <v>0</v>
      </c>
      <c r="BI304" s="175">
        <f>IF(N304="nulová",J304,0)</f>
        <v>0</v>
      </c>
      <c r="BJ304" s="17" t="s">
        <v>79</v>
      </c>
      <c r="BK304" s="175">
        <f>ROUND(I304*H304,2)</f>
        <v>0</v>
      </c>
      <c r="BL304" s="17" t="s">
        <v>295</v>
      </c>
      <c r="BM304" s="174" t="s">
        <v>865</v>
      </c>
    </row>
    <row r="305" s="2" customFormat="1">
      <c r="A305" s="36"/>
      <c r="B305" s="37"/>
      <c r="C305" s="36"/>
      <c r="D305" s="176" t="s">
        <v>146</v>
      </c>
      <c r="E305" s="36"/>
      <c r="F305" s="177" t="s">
        <v>866</v>
      </c>
      <c r="G305" s="36"/>
      <c r="H305" s="36"/>
      <c r="I305" s="178"/>
      <c r="J305" s="36"/>
      <c r="K305" s="36"/>
      <c r="L305" s="37"/>
      <c r="M305" s="179"/>
      <c r="N305" s="180"/>
      <c r="O305" s="70"/>
      <c r="P305" s="70"/>
      <c r="Q305" s="70"/>
      <c r="R305" s="70"/>
      <c r="S305" s="70"/>
      <c r="T305" s="71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T305" s="17" t="s">
        <v>146</v>
      </c>
      <c r="AU305" s="17" t="s">
        <v>81</v>
      </c>
    </row>
    <row r="306" s="2" customFormat="1" ht="24.15" customHeight="1">
      <c r="A306" s="36"/>
      <c r="B306" s="162"/>
      <c r="C306" s="181" t="s">
        <v>867</v>
      </c>
      <c r="D306" s="181" t="s">
        <v>149</v>
      </c>
      <c r="E306" s="182" t="s">
        <v>868</v>
      </c>
      <c r="F306" s="183" t="s">
        <v>869</v>
      </c>
      <c r="G306" s="184" t="s">
        <v>176</v>
      </c>
      <c r="H306" s="185">
        <v>390.137</v>
      </c>
      <c r="I306" s="186"/>
      <c r="J306" s="187">
        <f>ROUND(I306*H306,2)</f>
        <v>0</v>
      </c>
      <c r="K306" s="183" t="s">
        <v>3</v>
      </c>
      <c r="L306" s="188"/>
      <c r="M306" s="189" t="s">
        <v>3</v>
      </c>
      <c r="N306" s="190" t="s">
        <v>42</v>
      </c>
      <c r="O306" s="70"/>
      <c r="P306" s="172">
        <f>O306*H306</f>
        <v>0</v>
      </c>
      <c r="Q306" s="172">
        <v>0.0025999999999999999</v>
      </c>
      <c r="R306" s="172">
        <f>Q306*H306</f>
        <v>1.0143561999999999</v>
      </c>
      <c r="S306" s="172">
        <v>0</v>
      </c>
      <c r="T306" s="173">
        <f>S306*H306</f>
        <v>0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R306" s="174" t="s">
        <v>230</v>
      </c>
      <c r="AT306" s="174" t="s">
        <v>149</v>
      </c>
      <c r="AU306" s="174" t="s">
        <v>81</v>
      </c>
      <c r="AY306" s="17" t="s">
        <v>135</v>
      </c>
      <c r="BE306" s="175">
        <f>IF(N306="základní",J306,0)</f>
        <v>0</v>
      </c>
      <c r="BF306" s="175">
        <f>IF(N306="snížená",J306,0)</f>
        <v>0</v>
      </c>
      <c r="BG306" s="175">
        <f>IF(N306="zákl. přenesená",J306,0)</f>
        <v>0</v>
      </c>
      <c r="BH306" s="175">
        <f>IF(N306="sníž. přenesená",J306,0)</f>
        <v>0</v>
      </c>
      <c r="BI306" s="175">
        <f>IF(N306="nulová",J306,0)</f>
        <v>0</v>
      </c>
      <c r="BJ306" s="17" t="s">
        <v>79</v>
      </c>
      <c r="BK306" s="175">
        <f>ROUND(I306*H306,2)</f>
        <v>0</v>
      </c>
      <c r="BL306" s="17" t="s">
        <v>295</v>
      </c>
      <c r="BM306" s="174" t="s">
        <v>870</v>
      </c>
    </row>
    <row r="307" s="2" customFormat="1" ht="16.5" customHeight="1">
      <c r="A307" s="36"/>
      <c r="B307" s="162"/>
      <c r="C307" s="163" t="s">
        <v>871</v>
      </c>
      <c r="D307" s="163" t="s">
        <v>139</v>
      </c>
      <c r="E307" s="164" t="s">
        <v>872</v>
      </c>
      <c r="F307" s="165" t="s">
        <v>873</v>
      </c>
      <c r="G307" s="166" t="s">
        <v>294</v>
      </c>
      <c r="H307" s="167">
        <v>317.28899999999999</v>
      </c>
      <c r="I307" s="168"/>
      <c r="J307" s="169">
        <f>ROUND(I307*H307,2)</f>
        <v>0</v>
      </c>
      <c r="K307" s="165" t="s">
        <v>143</v>
      </c>
      <c r="L307" s="37"/>
      <c r="M307" s="170" t="s">
        <v>3</v>
      </c>
      <c r="N307" s="171" t="s">
        <v>42</v>
      </c>
      <c r="O307" s="70"/>
      <c r="P307" s="172">
        <f>O307*H307</f>
        <v>0</v>
      </c>
      <c r="Q307" s="172">
        <v>1.0000000000000001E-05</v>
      </c>
      <c r="R307" s="172">
        <f>Q307*H307</f>
        <v>0.0031728900000000003</v>
      </c>
      <c r="S307" s="172">
        <v>0</v>
      </c>
      <c r="T307" s="173">
        <f>S307*H307</f>
        <v>0</v>
      </c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R307" s="174" t="s">
        <v>295</v>
      </c>
      <c r="AT307" s="174" t="s">
        <v>139</v>
      </c>
      <c r="AU307" s="174" t="s">
        <v>81</v>
      </c>
      <c r="AY307" s="17" t="s">
        <v>135</v>
      </c>
      <c r="BE307" s="175">
        <f>IF(N307="základní",J307,0)</f>
        <v>0</v>
      </c>
      <c r="BF307" s="175">
        <f>IF(N307="snížená",J307,0)</f>
        <v>0</v>
      </c>
      <c r="BG307" s="175">
        <f>IF(N307="zákl. přenesená",J307,0)</f>
        <v>0</v>
      </c>
      <c r="BH307" s="175">
        <f>IF(N307="sníž. přenesená",J307,0)</f>
        <v>0</v>
      </c>
      <c r="BI307" s="175">
        <f>IF(N307="nulová",J307,0)</f>
        <v>0</v>
      </c>
      <c r="BJ307" s="17" t="s">
        <v>79</v>
      </c>
      <c r="BK307" s="175">
        <f>ROUND(I307*H307,2)</f>
        <v>0</v>
      </c>
      <c r="BL307" s="17" t="s">
        <v>295</v>
      </c>
      <c r="BM307" s="174" t="s">
        <v>874</v>
      </c>
    </row>
    <row r="308" s="2" customFormat="1">
      <c r="A308" s="36"/>
      <c r="B308" s="37"/>
      <c r="C308" s="36"/>
      <c r="D308" s="176" t="s">
        <v>146</v>
      </c>
      <c r="E308" s="36"/>
      <c r="F308" s="177" t="s">
        <v>875</v>
      </c>
      <c r="G308" s="36"/>
      <c r="H308" s="36"/>
      <c r="I308" s="178"/>
      <c r="J308" s="36"/>
      <c r="K308" s="36"/>
      <c r="L308" s="37"/>
      <c r="M308" s="179"/>
      <c r="N308" s="180"/>
      <c r="O308" s="70"/>
      <c r="P308" s="70"/>
      <c r="Q308" s="70"/>
      <c r="R308" s="70"/>
      <c r="S308" s="70"/>
      <c r="T308" s="71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T308" s="17" t="s">
        <v>146</v>
      </c>
      <c r="AU308" s="17" t="s">
        <v>81</v>
      </c>
    </row>
    <row r="309" s="2" customFormat="1" ht="16.5" customHeight="1">
      <c r="A309" s="36"/>
      <c r="B309" s="162"/>
      <c r="C309" s="181" t="s">
        <v>876</v>
      </c>
      <c r="D309" s="181" t="s">
        <v>149</v>
      </c>
      <c r="E309" s="182" t="s">
        <v>877</v>
      </c>
      <c r="F309" s="183" t="s">
        <v>878</v>
      </c>
      <c r="G309" s="184" t="s">
        <v>294</v>
      </c>
      <c r="H309" s="185">
        <v>323.63499999999999</v>
      </c>
      <c r="I309" s="186"/>
      <c r="J309" s="187">
        <f>ROUND(I309*H309,2)</f>
        <v>0</v>
      </c>
      <c r="K309" s="183" t="s">
        <v>143</v>
      </c>
      <c r="L309" s="188"/>
      <c r="M309" s="189" t="s">
        <v>3</v>
      </c>
      <c r="N309" s="190" t="s">
        <v>42</v>
      </c>
      <c r="O309" s="70"/>
      <c r="P309" s="172">
        <f>O309*H309</f>
        <v>0</v>
      </c>
      <c r="Q309" s="172">
        <v>0.00029999999999999997</v>
      </c>
      <c r="R309" s="172">
        <f>Q309*H309</f>
        <v>0.097090499999999982</v>
      </c>
      <c r="S309" s="172">
        <v>0</v>
      </c>
      <c r="T309" s="173">
        <f>S309*H309</f>
        <v>0</v>
      </c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R309" s="174" t="s">
        <v>230</v>
      </c>
      <c r="AT309" s="174" t="s">
        <v>149</v>
      </c>
      <c r="AU309" s="174" t="s">
        <v>81</v>
      </c>
      <c r="AY309" s="17" t="s">
        <v>135</v>
      </c>
      <c r="BE309" s="175">
        <f>IF(N309="základní",J309,0)</f>
        <v>0</v>
      </c>
      <c r="BF309" s="175">
        <f>IF(N309="snížená",J309,0)</f>
        <v>0</v>
      </c>
      <c r="BG309" s="175">
        <f>IF(N309="zákl. přenesená",J309,0)</f>
        <v>0</v>
      </c>
      <c r="BH309" s="175">
        <f>IF(N309="sníž. přenesená",J309,0)</f>
        <v>0</v>
      </c>
      <c r="BI309" s="175">
        <f>IF(N309="nulová",J309,0)</f>
        <v>0</v>
      </c>
      <c r="BJ309" s="17" t="s">
        <v>79</v>
      </c>
      <c r="BK309" s="175">
        <f>ROUND(I309*H309,2)</f>
        <v>0</v>
      </c>
      <c r="BL309" s="17" t="s">
        <v>295</v>
      </c>
      <c r="BM309" s="174" t="s">
        <v>879</v>
      </c>
    </row>
    <row r="310" s="2" customFormat="1" ht="24.15" customHeight="1">
      <c r="A310" s="36"/>
      <c r="B310" s="162"/>
      <c r="C310" s="163" t="s">
        <v>880</v>
      </c>
      <c r="D310" s="163" t="s">
        <v>139</v>
      </c>
      <c r="E310" s="164" t="s">
        <v>881</v>
      </c>
      <c r="F310" s="165" t="s">
        <v>882</v>
      </c>
      <c r="G310" s="166" t="s">
        <v>571</v>
      </c>
      <c r="H310" s="195"/>
      <c r="I310" s="168"/>
      <c r="J310" s="169">
        <f>ROUND(I310*H310,2)</f>
        <v>0</v>
      </c>
      <c r="K310" s="165" t="s">
        <v>143</v>
      </c>
      <c r="L310" s="37"/>
      <c r="M310" s="170" t="s">
        <v>3</v>
      </c>
      <c r="N310" s="171" t="s">
        <v>42</v>
      </c>
      <c r="O310" s="70"/>
      <c r="P310" s="172">
        <f>O310*H310</f>
        <v>0</v>
      </c>
      <c r="Q310" s="172">
        <v>0</v>
      </c>
      <c r="R310" s="172">
        <f>Q310*H310</f>
        <v>0</v>
      </c>
      <c r="S310" s="172">
        <v>0</v>
      </c>
      <c r="T310" s="173">
        <f>S310*H310</f>
        <v>0</v>
      </c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R310" s="174" t="s">
        <v>295</v>
      </c>
      <c r="AT310" s="174" t="s">
        <v>139</v>
      </c>
      <c r="AU310" s="174" t="s">
        <v>81</v>
      </c>
      <c r="AY310" s="17" t="s">
        <v>135</v>
      </c>
      <c r="BE310" s="175">
        <f>IF(N310="základní",J310,0)</f>
        <v>0</v>
      </c>
      <c r="BF310" s="175">
        <f>IF(N310="snížená",J310,0)</f>
        <v>0</v>
      </c>
      <c r="BG310" s="175">
        <f>IF(N310="zákl. přenesená",J310,0)</f>
        <v>0</v>
      </c>
      <c r="BH310" s="175">
        <f>IF(N310="sníž. přenesená",J310,0)</f>
        <v>0</v>
      </c>
      <c r="BI310" s="175">
        <f>IF(N310="nulová",J310,0)</f>
        <v>0</v>
      </c>
      <c r="BJ310" s="17" t="s">
        <v>79</v>
      </c>
      <c r="BK310" s="175">
        <f>ROUND(I310*H310,2)</f>
        <v>0</v>
      </c>
      <c r="BL310" s="17" t="s">
        <v>295</v>
      </c>
      <c r="BM310" s="174" t="s">
        <v>883</v>
      </c>
    </row>
    <row r="311" s="2" customFormat="1">
      <c r="A311" s="36"/>
      <c r="B311" s="37"/>
      <c r="C311" s="36"/>
      <c r="D311" s="176" t="s">
        <v>146</v>
      </c>
      <c r="E311" s="36"/>
      <c r="F311" s="177" t="s">
        <v>884</v>
      </c>
      <c r="G311" s="36"/>
      <c r="H311" s="36"/>
      <c r="I311" s="178"/>
      <c r="J311" s="36"/>
      <c r="K311" s="36"/>
      <c r="L311" s="37"/>
      <c r="M311" s="179"/>
      <c r="N311" s="180"/>
      <c r="O311" s="70"/>
      <c r="P311" s="70"/>
      <c r="Q311" s="70"/>
      <c r="R311" s="70"/>
      <c r="S311" s="70"/>
      <c r="T311" s="71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T311" s="17" t="s">
        <v>146</v>
      </c>
      <c r="AU311" s="17" t="s">
        <v>81</v>
      </c>
    </row>
    <row r="312" s="12" customFormat="1" ht="22.8" customHeight="1">
      <c r="A312" s="12"/>
      <c r="B312" s="149"/>
      <c r="C312" s="12"/>
      <c r="D312" s="150" t="s">
        <v>70</v>
      </c>
      <c r="E312" s="160" t="s">
        <v>321</v>
      </c>
      <c r="F312" s="160" t="s">
        <v>322</v>
      </c>
      <c r="G312" s="12"/>
      <c r="H312" s="12"/>
      <c r="I312" s="152"/>
      <c r="J312" s="161">
        <f>BK312</f>
        <v>0</v>
      </c>
      <c r="K312" s="12"/>
      <c r="L312" s="149"/>
      <c r="M312" s="154"/>
      <c r="N312" s="155"/>
      <c r="O312" s="155"/>
      <c r="P312" s="156">
        <f>SUM(P313:P335)</f>
        <v>0</v>
      </c>
      <c r="Q312" s="155"/>
      <c r="R312" s="156">
        <f>SUM(R313:R335)</f>
        <v>6.4177793200000011</v>
      </c>
      <c r="S312" s="155"/>
      <c r="T312" s="157">
        <f>SUM(T313:T335)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150" t="s">
        <v>81</v>
      </c>
      <c r="AT312" s="158" t="s">
        <v>70</v>
      </c>
      <c r="AU312" s="158" t="s">
        <v>79</v>
      </c>
      <c r="AY312" s="150" t="s">
        <v>135</v>
      </c>
      <c r="BK312" s="159">
        <f>SUM(BK313:BK335)</f>
        <v>0</v>
      </c>
    </row>
    <row r="313" s="2" customFormat="1" ht="16.5" customHeight="1">
      <c r="A313" s="36"/>
      <c r="B313" s="162"/>
      <c r="C313" s="163" t="s">
        <v>885</v>
      </c>
      <c r="D313" s="163" t="s">
        <v>139</v>
      </c>
      <c r="E313" s="164" t="s">
        <v>886</v>
      </c>
      <c r="F313" s="165" t="s">
        <v>887</v>
      </c>
      <c r="G313" s="166" t="s">
        <v>176</v>
      </c>
      <c r="H313" s="167">
        <v>177.38800000000001</v>
      </c>
      <c r="I313" s="168"/>
      <c r="J313" s="169">
        <f>ROUND(I313*H313,2)</f>
        <v>0</v>
      </c>
      <c r="K313" s="165" t="s">
        <v>143</v>
      </c>
      <c r="L313" s="37"/>
      <c r="M313" s="170" t="s">
        <v>3</v>
      </c>
      <c r="N313" s="171" t="s">
        <v>42</v>
      </c>
      <c r="O313" s="70"/>
      <c r="P313" s="172">
        <f>O313*H313</f>
        <v>0</v>
      </c>
      <c r="Q313" s="172">
        <v>0.00029999999999999997</v>
      </c>
      <c r="R313" s="172">
        <f>Q313*H313</f>
        <v>0.053216399999999997</v>
      </c>
      <c r="S313" s="172">
        <v>0</v>
      </c>
      <c r="T313" s="173">
        <f>S313*H313</f>
        <v>0</v>
      </c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R313" s="174" t="s">
        <v>295</v>
      </c>
      <c r="AT313" s="174" t="s">
        <v>139</v>
      </c>
      <c r="AU313" s="174" t="s">
        <v>81</v>
      </c>
      <c r="AY313" s="17" t="s">
        <v>135</v>
      </c>
      <c r="BE313" s="175">
        <f>IF(N313="základní",J313,0)</f>
        <v>0</v>
      </c>
      <c r="BF313" s="175">
        <f>IF(N313="snížená",J313,0)</f>
        <v>0</v>
      </c>
      <c r="BG313" s="175">
        <f>IF(N313="zákl. přenesená",J313,0)</f>
        <v>0</v>
      </c>
      <c r="BH313" s="175">
        <f>IF(N313="sníž. přenesená",J313,0)</f>
        <v>0</v>
      </c>
      <c r="BI313" s="175">
        <f>IF(N313="nulová",J313,0)</f>
        <v>0</v>
      </c>
      <c r="BJ313" s="17" t="s">
        <v>79</v>
      </c>
      <c r="BK313" s="175">
        <f>ROUND(I313*H313,2)</f>
        <v>0</v>
      </c>
      <c r="BL313" s="17" t="s">
        <v>295</v>
      </c>
      <c r="BM313" s="174" t="s">
        <v>888</v>
      </c>
    </row>
    <row r="314" s="2" customFormat="1">
      <c r="A314" s="36"/>
      <c r="B314" s="37"/>
      <c r="C314" s="36"/>
      <c r="D314" s="176" t="s">
        <v>146</v>
      </c>
      <c r="E314" s="36"/>
      <c r="F314" s="177" t="s">
        <v>889</v>
      </c>
      <c r="G314" s="36"/>
      <c r="H314" s="36"/>
      <c r="I314" s="178"/>
      <c r="J314" s="36"/>
      <c r="K314" s="36"/>
      <c r="L314" s="37"/>
      <c r="M314" s="179"/>
      <c r="N314" s="180"/>
      <c r="O314" s="70"/>
      <c r="P314" s="70"/>
      <c r="Q314" s="70"/>
      <c r="R314" s="70"/>
      <c r="S314" s="70"/>
      <c r="T314" s="71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T314" s="17" t="s">
        <v>146</v>
      </c>
      <c r="AU314" s="17" t="s">
        <v>81</v>
      </c>
    </row>
    <row r="315" s="2" customFormat="1" ht="16.5" customHeight="1">
      <c r="A315" s="36"/>
      <c r="B315" s="162"/>
      <c r="C315" s="163" t="s">
        <v>890</v>
      </c>
      <c r="D315" s="163" t="s">
        <v>139</v>
      </c>
      <c r="E315" s="164" t="s">
        <v>891</v>
      </c>
      <c r="F315" s="165" t="s">
        <v>892</v>
      </c>
      <c r="G315" s="166" t="s">
        <v>176</v>
      </c>
      <c r="H315" s="167">
        <v>38.469000000000001</v>
      </c>
      <c r="I315" s="168"/>
      <c r="J315" s="169">
        <f>ROUND(I315*H315,2)</f>
        <v>0</v>
      </c>
      <c r="K315" s="165" t="s">
        <v>143</v>
      </c>
      <c r="L315" s="37"/>
      <c r="M315" s="170" t="s">
        <v>3</v>
      </c>
      <c r="N315" s="171" t="s">
        <v>42</v>
      </c>
      <c r="O315" s="70"/>
      <c r="P315" s="172">
        <f>O315*H315</f>
        <v>0</v>
      </c>
      <c r="Q315" s="172">
        <v>0</v>
      </c>
      <c r="R315" s="172">
        <f>Q315*H315</f>
        <v>0</v>
      </c>
      <c r="S315" s="172">
        <v>0</v>
      </c>
      <c r="T315" s="173">
        <f>S315*H315</f>
        <v>0</v>
      </c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R315" s="174" t="s">
        <v>295</v>
      </c>
      <c r="AT315" s="174" t="s">
        <v>139</v>
      </c>
      <c r="AU315" s="174" t="s">
        <v>81</v>
      </c>
      <c r="AY315" s="17" t="s">
        <v>135</v>
      </c>
      <c r="BE315" s="175">
        <f>IF(N315="základní",J315,0)</f>
        <v>0</v>
      </c>
      <c r="BF315" s="175">
        <f>IF(N315="snížená",J315,0)</f>
        <v>0</v>
      </c>
      <c r="BG315" s="175">
        <f>IF(N315="zákl. přenesená",J315,0)</f>
        <v>0</v>
      </c>
      <c r="BH315" s="175">
        <f>IF(N315="sníž. přenesená",J315,0)</f>
        <v>0</v>
      </c>
      <c r="BI315" s="175">
        <f>IF(N315="nulová",J315,0)</f>
        <v>0</v>
      </c>
      <c r="BJ315" s="17" t="s">
        <v>79</v>
      </c>
      <c r="BK315" s="175">
        <f>ROUND(I315*H315,2)</f>
        <v>0</v>
      </c>
      <c r="BL315" s="17" t="s">
        <v>295</v>
      </c>
      <c r="BM315" s="174" t="s">
        <v>893</v>
      </c>
    </row>
    <row r="316" s="2" customFormat="1">
      <c r="A316" s="36"/>
      <c r="B316" s="37"/>
      <c r="C316" s="36"/>
      <c r="D316" s="176" t="s">
        <v>146</v>
      </c>
      <c r="E316" s="36"/>
      <c r="F316" s="177" t="s">
        <v>894</v>
      </c>
      <c r="G316" s="36"/>
      <c r="H316" s="36"/>
      <c r="I316" s="178"/>
      <c r="J316" s="36"/>
      <c r="K316" s="36"/>
      <c r="L316" s="37"/>
      <c r="M316" s="179"/>
      <c r="N316" s="180"/>
      <c r="O316" s="70"/>
      <c r="P316" s="70"/>
      <c r="Q316" s="70"/>
      <c r="R316" s="70"/>
      <c r="S316" s="70"/>
      <c r="T316" s="71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T316" s="17" t="s">
        <v>146</v>
      </c>
      <c r="AU316" s="17" t="s">
        <v>81</v>
      </c>
    </row>
    <row r="317" s="2" customFormat="1" ht="16.5" customHeight="1">
      <c r="A317" s="36"/>
      <c r="B317" s="162"/>
      <c r="C317" s="181" t="s">
        <v>895</v>
      </c>
      <c r="D317" s="181" t="s">
        <v>149</v>
      </c>
      <c r="E317" s="182" t="s">
        <v>807</v>
      </c>
      <c r="F317" s="183" t="s">
        <v>808</v>
      </c>
      <c r="G317" s="184" t="s">
        <v>809</v>
      </c>
      <c r="H317" s="185">
        <v>134.642</v>
      </c>
      <c r="I317" s="186"/>
      <c r="J317" s="187">
        <f>ROUND(I317*H317,2)</f>
        <v>0</v>
      </c>
      <c r="K317" s="183" t="s">
        <v>143</v>
      </c>
      <c r="L317" s="188"/>
      <c r="M317" s="189" t="s">
        <v>3</v>
      </c>
      <c r="N317" s="190" t="s">
        <v>42</v>
      </c>
      <c r="O317" s="70"/>
      <c r="P317" s="172">
        <f>O317*H317</f>
        <v>0</v>
      </c>
      <c r="Q317" s="172">
        <v>0.001</v>
      </c>
      <c r="R317" s="172">
        <f>Q317*H317</f>
        <v>0.13464200000000001</v>
      </c>
      <c r="S317" s="172">
        <v>0</v>
      </c>
      <c r="T317" s="173">
        <f>S317*H317</f>
        <v>0</v>
      </c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R317" s="174" t="s">
        <v>230</v>
      </c>
      <c r="AT317" s="174" t="s">
        <v>149</v>
      </c>
      <c r="AU317" s="174" t="s">
        <v>81</v>
      </c>
      <c r="AY317" s="17" t="s">
        <v>135</v>
      </c>
      <c r="BE317" s="175">
        <f>IF(N317="základní",J317,0)</f>
        <v>0</v>
      </c>
      <c r="BF317" s="175">
        <f>IF(N317="snížená",J317,0)</f>
        <v>0</v>
      </c>
      <c r="BG317" s="175">
        <f>IF(N317="zákl. přenesená",J317,0)</f>
        <v>0</v>
      </c>
      <c r="BH317" s="175">
        <f>IF(N317="sníž. přenesená",J317,0)</f>
        <v>0</v>
      </c>
      <c r="BI317" s="175">
        <f>IF(N317="nulová",J317,0)</f>
        <v>0</v>
      </c>
      <c r="BJ317" s="17" t="s">
        <v>79</v>
      </c>
      <c r="BK317" s="175">
        <f>ROUND(I317*H317,2)</f>
        <v>0</v>
      </c>
      <c r="BL317" s="17" t="s">
        <v>295</v>
      </c>
      <c r="BM317" s="174" t="s">
        <v>896</v>
      </c>
    </row>
    <row r="318" s="2" customFormat="1" ht="16.5" customHeight="1">
      <c r="A318" s="36"/>
      <c r="B318" s="162"/>
      <c r="C318" s="163" t="s">
        <v>897</v>
      </c>
      <c r="D318" s="163" t="s">
        <v>139</v>
      </c>
      <c r="E318" s="164" t="s">
        <v>898</v>
      </c>
      <c r="F318" s="165" t="s">
        <v>899</v>
      </c>
      <c r="G318" s="166" t="s">
        <v>294</v>
      </c>
      <c r="H318" s="167">
        <v>95.123999999999995</v>
      </c>
      <c r="I318" s="168"/>
      <c r="J318" s="169">
        <f>ROUND(I318*H318,2)</f>
        <v>0</v>
      </c>
      <c r="K318" s="165" t="s">
        <v>143</v>
      </c>
      <c r="L318" s="37"/>
      <c r="M318" s="170" t="s">
        <v>3</v>
      </c>
      <c r="N318" s="171" t="s">
        <v>42</v>
      </c>
      <c r="O318" s="70"/>
      <c r="P318" s="172">
        <f>O318*H318</f>
        <v>0</v>
      </c>
      <c r="Q318" s="172">
        <v>0.00017000000000000001</v>
      </c>
      <c r="R318" s="172">
        <f>Q318*H318</f>
        <v>0.016171080000000001</v>
      </c>
      <c r="S318" s="172">
        <v>0</v>
      </c>
      <c r="T318" s="173">
        <f>S318*H318</f>
        <v>0</v>
      </c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R318" s="174" t="s">
        <v>295</v>
      </c>
      <c r="AT318" s="174" t="s">
        <v>139</v>
      </c>
      <c r="AU318" s="174" t="s">
        <v>81</v>
      </c>
      <c r="AY318" s="17" t="s">
        <v>135</v>
      </c>
      <c r="BE318" s="175">
        <f>IF(N318="základní",J318,0)</f>
        <v>0</v>
      </c>
      <c r="BF318" s="175">
        <f>IF(N318="snížená",J318,0)</f>
        <v>0</v>
      </c>
      <c r="BG318" s="175">
        <f>IF(N318="zákl. přenesená",J318,0)</f>
        <v>0</v>
      </c>
      <c r="BH318" s="175">
        <f>IF(N318="sníž. přenesená",J318,0)</f>
        <v>0</v>
      </c>
      <c r="BI318" s="175">
        <f>IF(N318="nulová",J318,0)</f>
        <v>0</v>
      </c>
      <c r="BJ318" s="17" t="s">
        <v>79</v>
      </c>
      <c r="BK318" s="175">
        <f>ROUND(I318*H318,2)</f>
        <v>0</v>
      </c>
      <c r="BL318" s="17" t="s">
        <v>295</v>
      </c>
      <c r="BM318" s="174" t="s">
        <v>900</v>
      </c>
    </row>
    <row r="319" s="2" customFormat="1">
      <c r="A319" s="36"/>
      <c r="B319" s="37"/>
      <c r="C319" s="36"/>
      <c r="D319" s="176" t="s">
        <v>146</v>
      </c>
      <c r="E319" s="36"/>
      <c r="F319" s="177" t="s">
        <v>901</v>
      </c>
      <c r="G319" s="36"/>
      <c r="H319" s="36"/>
      <c r="I319" s="178"/>
      <c r="J319" s="36"/>
      <c r="K319" s="36"/>
      <c r="L319" s="37"/>
      <c r="M319" s="179"/>
      <c r="N319" s="180"/>
      <c r="O319" s="70"/>
      <c r="P319" s="70"/>
      <c r="Q319" s="70"/>
      <c r="R319" s="70"/>
      <c r="S319" s="70"/>
      <c r="T319" s="71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T319" s="17" t="s">
        <v>146</v>
      </c>
      <c r="AU319" s="17" t="s">
        <v>81</v>
      </c>
    </row>
    <row r="320" s="2" customFormat="1" ht="16.5" customHeight="1">
      <c r="A320" s="36"/>
      <c r="B320" s="162"/>
      <c r="C320" s="181" t="s">
        <v>902</v>
      </c>
      <c r="D320" s="181" t="s">
        <v>149</v>
      </c>
      <c r="E320" s="182" t="s">
        <v>903</v>
      </c>
      <c r="F320" s="183" t="s">
        <v>904</v>
      </c>
      <c r="G320" s="184" t="s">
        <v>294</v>
      </c>
      <c r="H320" s="185">
        <v>99.879999999999995</v>
      </c>
      <c r="I320" s="186"/>
      <c r="J320" s="187">
        <f>ROUND(I320*H320,2)</f>
        <v>0</v>
      </c>
      <c r="K320" s="183" t="s">
        <v>143</v>
      </c>
      <c r="L320" s="188"/>
      <c r="M320" s="189" t="s">
        <v>3</v>
      </c>
      <c r="N320" s="190" t="s">
        <v>42</v>
      </c>
      <c r="O320" s="70"/>
      <c r="P320" s="172">
        <f>O320*H320</f>
        <v>0</v>
      </c>
      <c r="Q320" s="172">
        <v>5.0000000000000002E-05</v>
      </c>
      <c r="R320" s="172">
        <f>Q320*H320</f>
        <v>0.0049940000000000002</v>
      </c>
      <c r="S320" s="172">
        <v>0</v>
      </c>
      <c r="T320" s="173">
        <f>S320*H320</f>
        <v>0</v>
      </c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R320" s="174" t="s">
        <v>230</v>
      </c>
      <c r="AT320" s="174" t="s">
        <v>149</v>
      </c>
      <c r="AU320" s="174" t="s">
        <v>81</v>
      </c>
      <c r="AY320" s="17" t="s">
        <v>135</v>
      </c>
      <c r="BE320" s="175">
        <f>IF(N320="základní",J320,0)</f>
        <v>0</v>
      </c>
      <c r="BF320" s="175">
        <f>IF(N320="snížená",J320,0)</f>
        <v>0</v>
      </c>
      <c r="BG320" s="175">
        <f>IF(N320="zákl. přenesená",J320,0)</f>
        <v>0</v>
      </c>
      <c r="BH320" s="175">
        <f>IF(N320="sníž. přenesená",J320,0)</f>
        <v>0</v>
      </c>
      <c r="BI320" s="175">
        <f>IF(N320="nulová",J320,0)</f>
        <v>0</v>
      </c>
      <c r="BJ320" s="17" t="s">
        <v>79</v>
      </c>
      <c r="BK320" s="175">
        <f>ROUND(I320*H320,2)</f>
        <v>0</v>
      </c>
      <c r="BL320" s="17" t="s">
        <v>295</v>
      </c>
      <c r="BM320" s="174" t="s">
        <v>905</v>
      </c>
    </row>
    <row r="321" s="2" customFormat="1" ht="21.75" customHeight="1">
      <c r="A321" s="36"/>
      <c r="B321" s="162"/>
      <c r="C321" s="163" t="s">
        <v>906</v>
      </c>
      <c r="D321" s="163" t="s">
        <v>139</v>
      </c>
      <c r="E321" s="164" t="s">
        <v>907</v>
      </c>
      <c r="F321" s="165" t="s">
        <v>908</v>
      </c>
      <c r="G321" s="166" t="s">
        <v>176</v>
      </c>
      <c r="H321" s="167">
        <v>177.38800000000001</v>
      </c>
      <c r="I321" s="168"/>
      <c r="J321" s="169">
        <f>ROUND(I321*H321,2)</f>
        <v>0</v>
      </c>
      <c r="K321" s="165" t="s">
        <v>143</v>
      </c>
      <c r="L321" s="37"/>
      <c r="M321" s="170" t="s">
        <v>3</v>
      </c>
      <c r="N321" s="171" t="s">
        <v>42</v>
      </c>
      <c r="O321" s="70"/>
      <c r="P321" s="172">
        <f>O321*H321</f>
        <v>0</v>
      </c>
      <c r="Q321" s="172">
        <v>0.0044999999999999997</v>
      </c>
      <c r="R321" s="172">
        <f>Q321*H321</f>
        <v>0.79824600000000001</v>
      </c>
      <c r="S321" s="172">
        <v>0</v>
      </c>
      <c r="T321" s="173">
        <f>S321*H321</f>
        <v>0</v>
      </c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R321" s="174" t="s">
        <v>295</v>
      </c>
      <c r="AT321" s="174" t="s">
        <v>139</v>
      </c>
      <c r="AU321" s="174" t="s">
        <v>81</v>
      </c>
      <c r="AY321" s="17" t="s">
        <v>135</v>
      </c>
      <c r="BE321" s="175">
        <f>IF(N321="základní",J321,0)</f>
        <v>0</v>
      </c>
      <c r="BF321" s="175">
        <f>IF(N321="snížená",J321,0)</f>
        <v>0</v>
      </c>
      <c r="BG321" s="175">
        <f>IF(N321="zákl. přenesená",J321,0)</f>
        <v>0</v>
      </c>
      <c r="BH321" s="175">
        <f>IF(N321="sníž. přenesená",J321,0)</f>
        <v>0</v>
      </c>
      <c r="BI321" s="175">
        <f>IF(N321="nulová",J321,0)</f>
        <v>0</v>
      </c>
      <c r="BJ321" s="17" t="s">
        <v>79</v>
      </c>
      <c r="BK321" s="175">
        <f>ROUND(I321*H321,2)</f>
        <v>0</v>
      </c>
      <c r="BL321" s="17" t="s">
        <v>295</v>
      </c>
      <c r="BM321" s="174" t="s">
        <v>909</v>
      </c>
    </row>
    <row r="322" s="2" customFormat="1">
      <c r="A322" s="36"/>
      <c r="B322" s="37"/>
      <c r="C322" s="36"/>
      <c r="D322" s="176" t="s">
        <v>146</v>
      </c>
      <c r="E322" s="36"/>
      <c r="F322" s="177" t="s">
        <v>910</v>
      </c>
      <c r="G322" s="36"/>
      <c r="H322" s="36"/>
      <c r="I322" s="178"/>
      <c r="J322" s="36"/>
      <c r="K322" s="36"/>
      <c r="L322" s="37"/>
      <c r="M322" s="179"/>
      <c r="N322" s="180"/>
      <c r="O322" s="70"/>
      <c r="P322" s="70"/>
      <c r="Q322" s="70"/>
      <c r="R322" s="70"/>
      <c r="S322" s="70"/>
      <c r="T322" s="71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T322" s="17" t="s">
        <v>146</v>
      </c>
      <c r="AU322" s="17" t="s">
        <v>81</v>
      </c>
    </row>
    <row r="323" s="2" customFormat="1" ht="24.15" customHeight="1">
      <c r="A323" s="36"/>
      <c r="B323" s="162"/>
      <c r="C323" s="163" t="s">
        <v>911</v>
      </c>
      <c r="D323" s="163" t="s">
        <v>139</v>
      </c>
      <c r="E323" s="164" t="s">
        <v>912</v>
      </c>
      <c r="F323" s="165" t="s">
        <v>913</v>
      </c>
      <c r="G323" s="166" t="s">
        <v>176</v>
      </c>
      <c r="H323" s="167">
        <v>177.38800000000001</v>
      </c>
      <c r="I323" s="168"/>
      <c r="J323" s="169">
        <f>ROUND(I323*H323,2)</f>
        <v>0</v>
      </c>
      <c r="K323" s="165" t="s">
        <v>143</v>
      </c>
      <c r="L323" s="37"/>
      <c r="M323" s="170" t="s">
        <v>3</v>
      </c>
      <c r="N323" s="171" t="s">
        <v>42</v>
      </c>
      <c r="O323" s="70"/>
      <c r="P323" s="172">
        <f>O323*H323</f>
        <v>0</v>
      </c>
      <c r="Q323" s="172">
        <v>0.0090299999999999998</v>
      </c>
      <c r="R323" s="172">
        <f>Q323*H323</f>
        <v>1.60181364</v>
      </c>
      <c r="S323" s="172">
        <v>0</v>
      </c>
      <c r="T323" s="173">
        <f>S323*H323</f>
        <v>0</v>
      </c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R323" s="174" t="s">
        <v>295</v>
      </c>
      <c r="AT323" s="174" t="s">
        <v>139</v>
      </c>
      <c r="AU323" s="174" t="s">
        <v>81</v>
      </c>
      <c r="AY323" s="17" t="s">
        <v>135</v>
      </c>
      <c r="BE323" s="175">
        <f>IF(N323="základní",J323,0)</f>
        <v>0</v>
      </c>
      <c r="BF323" s="175">
        <f>IF(N323="snížená",J323,0)</f>
        <v>0</v>
      </c>
      <c r="BG323" s="175">
        <f>IF(N323="zákl. přenesená",J323,0)</f>
        <v>0</v>
      </c>
      <c r="BH323" s="175">
        <f>IF(N323="sníž. přenesená",J323,0)</f>
        <v>0</v>
      </c>
      <c r="BI323" s="175">
        <f>IF(N323="nulová",J323,0)</f>
        <v>0</v>
      </c>
      <c r="BJ323" s="17" t="s">
        <v>79</v>
      </c>
      <c r="BK323" s="175">
        <f>ROUND(I323*H323,2)</f>
        <v>0</v>
      </c>
      <c r="BL323" s="17" t="s">
        <v>295</v>
      </c>
      <c r="BM323" s="174" t="s">
        <v>914</v>
      </c>
    </row>
    <row r="324" s="2" customFormat="1">
      <c r="A324" s="36"/>
      <c r="B324" s="37"/>
      <c r="C324" s="36"/>
      <c r="D324" s="176" t="s">
        <v>146</v>
      </c>
      <c r="E324" s="36"/>
      <c r="F324" s="177" t="s">
        <v>915</v>
      </c>
      <c r="G324" s="36"/>
      <c r="H324" s="36"/>
      <c r="I324" s="178"/>
      <c r="J324" s="36"/>
      <c r="K324" s="36"/>
      <c r="L324" s="37"/>
      <c r="M324" s="179"/>
      <c r="N324" s="180"/>
      <c r="O324" s="70"/>
      <c r="P324" s="70"/>
      <c r="Q324" s="70"/>
      <c r="R324" s="70"/>
      <c r="S324" s="70"/>
      <c r="T324" s="71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T324" s="17" t="s">
        <v>146</v>
      </c>
      <c r="AU324" s="17" t="s">
        <v>81</v>
      </c>
    </row>
    <row r="325" s="2" customFormat="1" ht="16.5" customHeight="1">
      <c r="A325" s="36"/>
      <c r="B325" s="162"/>
      <c r="C325" s="181" t="s">
        <v>916</v>
      </c>
      <c r="D325" s="181" t="s">
        <v>149</v>
      </c>
      <c r="E325" s="182" t="s">
        <v>917</v>
      </c>
      <c r="F325" s="183" t="s">
        <v>918</v>
      </c>
      <c r="G325" s="184" t="s">
        <v>176</v>
      </c>
      <c r="H325" s="185">
        <v>203.99600000000001</v>
      </c>
      <c r="I325" s="186"/>
      <c r="J325" s="187">
        <f>ROUND(I325*H325,2)</f>
        <v>0</v>
      </c>
      <c r="K325" s="183" t="s">
        <v>143</v>
      </c>
      <c r="L325" s="188"/>
      <c r="M325" s="189" t="s">
        <v>3</v>
      </c>
      <c r="N325" s="190" t="s">
        <v>42</v>
      </c>
      <c r="O325" s="70"/>
      <c r="P325" s="172">
        <f>O325*H325</f>
        <v>0</v>
      </c>
      <c r="Q325" s="172">
        <v>0.018409999999999999</v>
      </c>
      <c r="R325" s="172">
        <f>Q325*H325</f>
        <v>3.75556636</v>
      </c>
      <c r="S325" s="172">
        <v>0</v>
      </c>
      <c r="T325" s="173">
        <f>S325*H325</f>
        <v>0</v>
      </c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R325" s="174" t="s">
        <v>230</v>
      </c>
      <c r="AT325" s="174" t="s">
        <v>149</v>
      </c>
      <c r="AU325" s="174" t="s">
        <v>81</v>
      </c>
      <c r="AY325" s="17" t="s">
        <v>135</v>
      </c>
      <c r="BE325" s="175">
        <f>IF(N325="základní",J325,0)</f>
        <v>0</v>
      </c>
      <c r="BF325" s="175">
        <f>IF(N325="snížená",J325,0)</f>
        <v>0</v>
      </c>
      <c r="BG325" s="175">
        <f>IF(N325="zákl. přenesená",J325,0)</f>
        <v>0</v>
      </c>
      <c r="BH325" s="175">
        <f>IF(N325="sníž. přenesená",J325,0)</f>
        <v>0</v>
      </c>
      <c r="BI325" s="175">
        <f>IF(N325="nulová",J325,0)</f>
        <v>0</v>
      </c>
      <c r="BJ325" s="17" t="s">
        <v>79</v>
      </c>
      <c r="BK325" s="175">
        <f>ROUND(I325*H325,2)</f>
        <v>0</v>
      </c>
      <c r="BL325" s="17" t="s">
        <v>295</v>
      </c>
      <c r="BM325" s="174" t="s">
        <v>919</v>
      </c>
    </row>
    <row r="326" s="2" customFormat="1" ht="24.15" customHeight="1">
      <c r="A326" s="36"/>
      <c r="B326" s="162"/>
      <c r="C326" s="163" t="s">
        <v>920</v>
      </c>
      <c r="D326" s="163" t="s">
        <v>139</v>
      </c>
      <c r="E326" s="164" t="s">
        <v>921</v>
      </c>
      <c r="F326" s="165" t="s">
        <v>922</v>
      </c>
      <c r="G326" s="166" t="s">
        <v>294</v>
      </c>
      <c r="H326" s="167">
        <v>59.128999999999998</v>
      </c>
      <c r="I326" s="168"/>
      <c r="J326" s="169">
        <f>ROUND(I326*H326,2)</f>
        <v>0</v>
      </c>
      <c r="K326" s="165" t="s">
        <v>143</v>
      </c>
      <c r="L326" s="37"/>
      <c r="M326" s="170" t="s">
        <v>3</v>
      </c>
      <c r="N326" s="171" t="s">
        <v>42</v>
      </c>
      <c r="O326" s="70"/>
      <c r="P326" s="172">
        <f>O326*H326</f>
        <v>0</v>
      </c>
      <c r="Q326" s="172">
        <v>0.00020000000000000001</v>
      </c>
      <c r="R326" s="172">
        <f>Q326*H326</f>
        <v>0.011825800000000001</v>
      </c>
      <c r="S326" s="172">
        <v>0</v>
      </c>
      <c r="T326" s="173">
        <f>S326*H326</f>
        <v>0</v>
      </c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R326" s="174" t="s">
        <v>295</v>
      </c>
      <c r="AT326" s="174" t="s">
        <v>139</v>
      </c>
      <c r="AU326" s="174" t="s">
        <v>81</v>
      </c>
      <c r="AY326" s="17" t="s">
        <v>135</v>
      </c>
      <c r="BE326" s="175">
        <f>IF(N326="základní",J326,0)</f>
        <v>0</v>
      </c>
      <c r="BF326" s="175">
        <f>IF(N326="snížená",J326,0)</f>
        <v>0</v>
      </c>
      <c r="BG326" s="175">
        <f>IF(N326="zákl. přenesená",J326,0)</f>
        <v>0</v>
      </c>
      <c r="BH326" s="175">
        <f>IF(N326="sníž. přenesená",J326,0)</f>
        <v>0</v>
      </c>
      <c r="BI326" s="175">
        <f>IF(N326="nulová",J326,0)</f>
        <v>0</v>
      </c>
      <c r="BJ326" s="17" t="s">
        <v>79</v>
      </c>
      <c r="BK326" s="175">
        <f>ROUND(I326*H326,2)</f>
        <v>0</v>
      </c>
      <c r="BL326" s="17" t="s">
        <v>295</v>
      </c>
      <c r="BM326" s="174" t="s">
        <v>923</v>
      </c>
    </row>
    <row r="327" s="2" customFormat="1">
      <c r="A327" s="36"/>
      <c r="B327" s="37"/>
      <c r="C327" s="36"/>
      <c r="D327" s="176" t="s">
        <v>146</v>
      </c>
      <c r="E327" s="36"/>
      <c r="F327" s="177" t="s">
        <v>924</v>
      </c>
      <c r="G327" s="36"/>
      <c r="H327" s="36"/>
      <c r="I327" s="178"/>
      <c r="J327" s="36"/>
      <c r="K327" s="36"/>
      <c r="L327" s="37"/>
      <c r="M327" s="179"/>
      <c r="N327" s="180"/>
      <c r="O327" s="70"/>
      <c r="P327" s="70"/>
      <c r="Q327" s="70"/>
      <c r="R327" s="70"/>
      <c r="S327" s="70"/>
      <c r="T327" s="71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T327" s="17" t="s">
        <v>146</v>
      </c>
      <c r="AU327" s="17" t="s">
        <v>81</v>
      </c>
    </row>
    <row r="328" s="2" customFormat="1" ht="16.5" customHeight="1">
      <c r="A328" s="36"/>
      <c r="B328" s="162"/>
      <c r="C328" s="181" t="s">
        <v>925</v>
      </c>
      <c r="D328" s="181" t="s">
        <v>149</v>
      </c>
      <c r="E328" s="182" t="s">
        <v>926</v>
      </c>
      <c r="F328" s="183" t="s">
        <v>927</v>
      </c>
      <c r="G328" s="184" t="s">
        <v>294</v>
      </c>
      <c r="H328" s="185">
        <v>62.085000000000001</v>
      </c>
      <c r="I328" s="186"/>
      <c r="J328" s="187">
        <f>ROUND(I328*H328,2)</f>
        <v>0</v>
      </c>
      <c r="K328" s="183" t="s">
        <v>143</v>
      </c>
      <c r="L328" s="188"/>
      <c r="M328" s="189" t="s">
        <v>3</v>
      </c>
      <c r="N328" s="190" t="s">
        <v>42</v>
      </c>
      <c r="O328" s="70"/>
      <c r="P328" s="172">
        <f>O328*H328</f>
        <v>0</v>
      </c>
      <c r="Q328" s="172">
        <v>0.00012</v>
      </c>
      <c r="R328" s="172">
        <f>Q328*H328</f>
        <v>0.0074502000000000006</v>
      </c>
      <c r="S328" s="172">
        <v>0</v>
      </c>
      <c r="T328" s="173">
        <f>S328*H328</f>
        <v>0</v>
      </c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R328" s="174" t="s">
        <v>230</v>
      </c>
      <c r="AT328" s="174" t="s">
        <v>149</v>
      </c>
      <c r="AU328" s="174" t="s">
        <v>81</v>
      </c>
      <c r="AY328" s="17" t="s">
        <v>135</v>
      </c>
      <c r="BE328" s="175">
        <f>IF(N328="základní",J328,0)</f>
        <v>0</v>
      </c>
      <c r="BF328" s="175">
        <f>IF(N328="snížená",J328,0)</f>
        <v>0</v>
      </c>
      <c r="BG328" s="175">
        <f>IF(N328="zákl. přenesená",J328,0)</f>
        <v>0</v>
      </c>
      <c r="BH328" s="175">
        <f>IF(N328="sníž. přenesená",J328,0)</f>
        <v>0</v>
      </c>
      <c r="BI328" s="175">
        <f>IF(N328="nulová",J328,0)</f>
        <v>0</v>
      </c>
      <c r="BJ328" s="17" t="s">
        <v>79</v>
      </c>
      <c r="BK328" s="175">
        <f>ROUND(I328*H328,2)</f>
        <v>0</v>
      </c>
      <c r="BL328" s="17" t="s">
        <v>295</v>
      </c>
      <c r="BM328" s="174" t="s">
        <v>928</v>
      </c>
    </row>
    <row r="329" s="2" customFormat="1" ht="16.5" customHeight="1">
      <c r="A329" s="36"/>
      <c r="B329" s="162"/>
      <c r="C329" s="163" t="s">
        <v>929</v>
      </c>
      <c r="D329" s="163" t="s">
        <v>139</v>
      </c>
      <c r="E329" s="164" t="s">
        <v>930</v>
      </c>
      <c r="F329" s="165" t="s">
        <v>931</v>
      </c>
      <c r="G329" s="166" t="s">
        <v>294</v>
      </c>
      <c r="H329" s="167">
        <v>318.64800000000002</v>
      </c>
      <c r="I329" s="168"/>
      <c r="J329" s="169">
        <f>ROUND(I329*H329,2)</f>
        <v>0</v>
      </c>
      <c r="K329" s="165" t="s">
        <v>143</v>
      </c>
      <c r="L329" s="37"/>
      <c r="M329" s="170" t="s">
        <v>3</v>
      </c>
      <c r="N329" s="171" t="s">
        <v>42</v>
      </c>
      <c r="O329" s="70"/>
      <c r="P329" s="172">
        <f>O329*H329</f>
        <v>0</v>
      </c>
      <c r="Q329" s="172">
        <v>3.0000000000000001E-05</v>
      </c>
      <c r="R329" s="172">
        <f>Q329*H329</f>
        <v>0.0095594400000000006</v>
      </c>
      <c r="S329" s="172">
        <v>0</v>
      </c>
      <c r="T329" s="173">
        <f>S329*H329</f>
        <v>0</v>
      </c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R329" s="174" t="s">
        <v>295</v>
      </c>
      <c r="AT329" s="174" t="s">
        <v>139</v>
      </c>
      <c r="AU329" s="174" t="s">
        <v>81</v>
      </c>
      <c r="AY329" s="17" t="s">
        <v>135</v>
      </c>
      <c r="BE329" s="175">
        <f>IF(N329="základní",J329,0)</f>
        <v>0</v>
      </c>
      <c r="BF329" s="175">
        <f>IF(N329="snížená",J329,0)</f>
        <v>0</v>
      </c>
      <c r="BG329" s="175">
        <f>IF(N329="zákl. přenesená",J329,0)</f>
        <v>0</v>
      </c>
      <c r="BH329" s="175">
        <f>IF(N329="sníž. přenesená",J329,0)</f>
        <v>0</v>
      </c>
      <c r="BI329" s="175">
        <f>IF(N329="nulová",J329,0)</f>
        <v>0</v>
      </c>
      <c r="BJ329" s="17" t="s">
        <v>79</v>
      </c>
      <c r="BK329" s="175">
        <f>ROUND(I329*H329,2)</f>
        <v>0</v>
      </c>
      <c r="BL329" s="17" t="s">
        <v>295</v>
      </c>
      <c r="BM329" s="174" t="s">
        <v>932</v>
      </c>
    </row>
    <row r="330" s="2" customFormat="1">
      <c r="A330" s="36"/>
      <c r="B330" s="37"/>
      <c r="C330" s="36"/>
      <c r="D330" s="176" t="s">
        <v>146</v>
      </c>
      <c r="E330" s="36"/>
      <c r="F330" s="177" t="s">
        <v>933</v>
      </c>
      <c r="G330" s="36"/>
      <c r="H330" s="36"/>
      <c r="I330" s="178"/>
      <c r="J330" s="36"/>
      <c r="K330" s="36"/>
      <c r="L330" s="37"/>
      <c r="M330" s="179"/>
      <c r="N330" s="180"/>
      <c r="O330" s="70"/>
      <c r="P330" s="70"/>
      <c r="Q330" s="70"/>
      <c r="R330" s="70"/>
      <c r="S330" s="70"/>
      <c r="T330" s="71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T330" s="17" t="s">
        <v>146</v>
      </c>
      <c r="AU330" s="17" t="s">
        <v>81</v>
      </c>
    </row>
    <row r="331" s="2" customFormat="1" ht="24.15" customHeight="1">
      <c r="A331" s="36"/>
      <c r="B331" s="162"/>
      <c r="C331" s="163" t="s">
        <v>934</v>
      </c>
      <c r="D331" s="163" t="s">
        <v>139</v>
      </c>
      <c r="E331" s="164" t="s">
        <v>935</v>
      </c>
      <c r="F331" s="165" t="s">
        <v>936</v>
      </c>
      <c r="G331" s="166" t="s">
        <v>294</v>
      </c>
      <c r="H331" s="167">
        <v>6.4000000000000004</v>
      </c>
      <c r="I331" s="168"/>
      <c r="J331" s="169">
        <f>ROUND(I331*H331,2)</f>
        <v>0</v>
      </c>
      <c r="K331" s="165" t="s">
        <v>143</v>
      </c>
      <c r="L331" s="37"/>
      <c r="M331" s="170" t="s">
        <v>3</v>
      </c>
      <c r="N331" s="171" t="s">
        <v>42</v>
      </c>
      <c r="O331" s="70"/>
      <c r="P331" s="172">
        <f>O331*H331</f>
        <v>0</v>
      </c>
      <c r="Q331" s="172">
        <v>0.00097999999999999997</v>
      </c>
      <c r="R331" s="172">
        <f>Q331*H331</f>
        <v>0.0062719999999999998</v>
      </c>
      <c r="S331" s="172">
        <v>0</v>
      </c>
      <c r="T331" s="173">
        <f>S331*H331</f>
        <v>0</v>
      </c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R331" s="174" t="s">
        <v>295</v>
      </c>
      <c r="AT331" s="174" t="s">
        <v>139</v>
      </c>
      <c r="AU331" s="174" t="s">
        <v>81</v>
      </c>
      <c r="AY331" s="17" t="s">
        <v>135</v>
      </c>
      <c r="BE331" s="175">
        <f>IF(N331="základní",J331,0)</f>
        <v>0</v>
      </c>
      <c r="BF331" s="175">
        <f>IF(N331="snížená",J331,0)</f>
        <v>0</v>
      </c>
      <c r="BG331" s="175">
        <f>IF(N331="zákl. přenesená",J331,0)</f>
        <v>0</v>
      </c>
      <c r="BH331" s="175">
        <f>IF(N331="sníž. přenesená",J331,0)</f>
        <v>0</v>
      </c>
      <c r="BI331" s="175">
        <f>IF(N331="nulová",J331,0)</f>
        <v>0</v>
      </c>
      <c r="BJ331" s="17" t="s">
        <v>79</v>
      </c>
      <c r="BK331" s="175">
        <f>ROUND(I331*H331,2)</f>
        <v>0</v>
      </c>
      <c r="BL331" s="17" t="s">
        <v>295</v>
      </c>
      <c r="BM331" s="174" t="s">
        <v>937</v>
      </c>
    </row>
    <row r="332" s="2" customFormat="1">
      <c r="A332" s="36"/>
      <c r="B332" s="37"/>
      <c r="C332" s="36"/>
      <c r="D332" s="176" t="s">
        <v>146</v>
      </c>
      <c r="E332" s="36"/>
      <c r="F332" s="177" t="s">
        <v>938</v>
      </c>
      <c r="G332" s="36"/>
      <c r="H332" s="36"/>
      <c r="I332" s="178"/>
      <c r="J332" s="36"/>
      <c r="K332" s="36"/>
      <c r="L332" s="37"/>
      <c r="M332" s="179"/>
      <c r="N332" s="180"/>
      <c r="O332" s="70"/>
      <c r="P332" s="70"/>
      <c r="Q332" s="70"/>
      <c r="R332" s="70"/>
      <c r="S332" s="70"/>
      <c r="T332" s="71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T332" s="17" t="s">
        <v>146</v>
      </c>
      <c r="AU332" s="17" t="s">
        <v>81</v>
      </c>
    </row>
    <row r="333" s="2" customFormat="1" ht="16.5" customHeight="1">
      <c r="A333" s="36"/>
      <c r="B333" s="162"/>
      <c r="C333" s="181" t="s">
        <v>939</v>
      </c>
      <c r="D333" s="181" t="s">
        <v>149</v>
      </c>
      <c r="E333" s="182" t="s">
        <v>940</v>
      </c>
      <c r="F333" s="183" t="s">
        <v>941</v>
      </c>
      <c r="G333" s="184" t="s">
        <v>176</v>
      </c>
      <c r="H333" s="185">
        <v>1.4079999999999999</v>
      </c>
      <c r="I333" s="186"/>
      <c r="J333" s="187">
        <f>ROUND(I333*H333,2)</f>
        <v>0</v>
      </c>
      <c r="K333" s="183" t="s">
        <v>143</v>
      </c>
      <c r="L333" s="188"/>
      <c r="M333" s="189" t="s">
        <v>3</v>
      </c>
      <c r="N333" s="190" t="s">
        <v>42</v>
      </c>
      <c r="O333" s="70"/>
      <c r="P333" s="172">
        <f>O333*H333</f>
        <v>0</v>
      </c>
      <c r="Q333" s="172">
        <v>0.012800000000000001</v>
      </c>
      <c r="R333" s="172">
        <f>Q333*H333</f>
        <v>0.018022400000000001</v>
      </c>
      <c r="S333" s="172">
        <v>0</v>
      </c>
      <c r="T333" s="173">
        <f>S333*H333</f>
        <v>0</v>
      </c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R333" s="174" t="s">
        <v>230</v>
      </c>
      <c r="AT333" s="174" t="s">
        <v>149</v>
      </c>
      <c r="AU333" s="174" t="s">
        <v>81</v>
      </c>
      <c r="AY333" s="17" t="s">
        <v>135</v>
      </c>
      <c r="BE333" s="175">
        <f>IF(N333="základní",J333,0)</f>
        <v>0</v>
      </c>
      <c r="BF333" s="175">
        <f>IF(N333="snížená",J333,0)</f>
        <v>0</v>
      </c>
      <c r="BG333" s="175">
        <f>IF(N333="zákl. přenesená",J333,0)</f>
        <v>0</v>
      </c>
      <c r="BH333" s="175">
        <f>IF(N333="sníž. přenesená",J333,0)</f>
        <v>0</v>
      </c>
      <c r="BI333" s="175">
        <f>IF(N333="nulová",J333,0)</f>
        <v>0</v>
      </c>
      <c r="BJ333" s="17" t="s">
        <v>79</v>
      </c>
      <c r="BK333" s="175">
        <f>ROUND(I333*H333,2)</f>
        <v>0</v>
      </c>
      <c r="BL333" s="17" t="s">
        <v>295</v>
      </c>
      <c r="BM333" s="174" t="s">
        <v>942</v>
      </c>
    </row>
    <row r="334" s="2" customFormat="1" ht="24.15" customHeight="1">
      <c r="A334" s="36"/>
      <c r="B334" s="162"/>
      <c r="C334" s="163" t="s">
        <v>943</v>
      </c>
      <c r="D334" s="163" t="s">
        <v>139</v>
      </c>
      <c r="E334" s="164" t="s">
        <v>944</v>
      </c>
      <c r="F334" s="165" t="s">
        <v>945</v>
      </c>
      <c r="G334" s="166" t="s">
        <v>571</v>
      </c>
      <c r="H334" s="195"/>
      <c r="I334" s="168"/>
      <c r="J334" s="169">
        <f>ROUND(I334*H334,2)</f>
        <v>0</v>
      </c>
      <c r="K334" s="165" t="s">
        <v>143</v>
      </c>
      <c r="L334" s="37"/>
      <c r="M334" s="170" t="s">
        <v>3</v>
      </c>
      <c r="N334" s="171" t="s">
        <v>42</v>
      </c>
      <c r="O334" s="70"/>
      <c r="P334" s="172">
        <f>O334*H334</f>
        <v>0</v>
      </c>
      <c r="Q334" s="172">
        <v>0</v>
      </c>
      <c r="R334" s="172">
        <f>Q334*H334</f>
        <v>0</v>
      </c>
      <c r="S334" s="172">
        <v>0</v>
      </c>
      <c r="T334" s="173">
        <f>S334*H334</f>
        <v>0</v>
      </c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R334" s="174" t="s">
        <v>295</v>
      </c>
      <c r="AT334" s="174" t="s">
        <v>139</v>
      </c>
      <c r="AU334" s="174" t="s">
        <v>81</v>
      </c>
      <c r="AY334" s="17" t="s">
        <v>135</v>
      </c>
      <c r="BE334" s="175">
        <f>IF(N334="základní",J334,0)</f>
        <v>0</v>
      </c>
      <c r="BF334" s="175">
        <f>IF(N334="snížená",J334,0)</f>
        <v>0</v>
      </c>
      <c r="BG334" s="175">
        <f>IF(N334="zákl. přenesená",J334,0)</f>
        <v>0</v>
      </c>
      <c r="BH334" s="175">
        <f>IF(N334="sníž. přenesená",J334,0)</f>
        <v>0</v>
      </c>
      <c r="BI334" s="175">
        <f>IF(N334="nulová",J334,0)</f>
        <v>0</v>
      </c>
      <c r="BJ334" s="17" t="s">
        <v>79</v>
      </c>
      <c r="BK334" s="175">
        <f>ROUND(I334*H334,2)</f>
        <v>0</v>
      </c>
      <c r="BL334" s="17" t="s">
        <v>295</v>
      </c>
      <c r="BM334" s="174" t="s">
        <v>946</v>
      </c>
    </row>
    <row r="335" s="2" customFormat="1">
      <c r="A335" s="36"/>
      <c r="B335" s="37"/>
      <c r="C335" s="36"/>
      <c r="D335" s="176" t="s">
        <v>146</v>
      </c>
      <c r="E335" s="36"/>
      <c r="F335" s="177" t="s">
        <v>947</v>
      </c>
      <c r="G335" s="36"/>
      <c r="H335" s="36"/>
      <c r="I335" s="178"/>
      <c r="J335" s="36"/>
      <c r="K335" s="36"/>
      <c r="L335" s="37"/>
      <c r="M335" s="179"/>
      <c r="N335" s="180"/>
      <c r="O335" s="70"/>
      <c r="P335" s="70"/>
      <c r="Q335" s="70"/>
      <c r="R335" s="70"/>
      <c r="S335" s="70"/>
      <c r="T335" s="71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T335" s="17" t="s">
        <v>146</v>
      </c>
      <c r="AU335" s="17" t="s">
        <v>81</v>
      </c>
    </row>
    <row r="336" s="12" customFormat="1" ht="22.8" customHeight="1">
      <c r="A336" s="12"/>
      <c r="B336" s="149"/>
      <c r="C336" s="12"/>
      <c r="D336" s="150" t="s">
        <v>70</v>
      </c>
      <c r="E336" s="160" t="s">
        <v>948</v>
      </c>
      <c r="F336" s="160" t="s">
        <v>949</v>
      </c>
      <c r="G336" s="12"/>
      <c r="H336" s="12"/>
      <c r="I336" s="152"/>
      <c r="J336" s="161">
        <f>BK336</f>
        <v>0</v>
      </c>
      <c r="K336" s="12"/>
      <c r="L336" s="149"/>
      <c r="M336" s="154"/>
      <c r="N336" s="155"/>
      <c r="O336" s="155"/>
      <c r="P336" s="156">
        <f>SUM(P337:P350)</f>
        <v>0</v>
      </c>
      <c r="Q336" s="155"/>
      <c r="R336" s="156">
        <f>SUM(R337:R350)</f>
        <v>0.043303999999999995</v>
      </c>
      <c r="S336" s="155"/>
      <c r="T336" s="157">
        <f>SUM(T337:T350)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150" t="s">
        <v>81</v>
      </c>
      <c r="AT336" s="158" t="s">
        <v>70</v>
      </c>
      <c r="AU336" s="158" t="s">
        <v>79</v>
      </c>
      <c r="AY336" s="150" t="s">
        <v>135</v>
      </c>
      <c r="BK336" s="159">
        <f>SUM(BK337:BK350)</f>
        <v>0</v>
      </c>
    </row>
    <row r="337" s="2" customFormat="1" ht="16.5" customHeight="1">
      <c r="A337" s="36"/>
      <c r="B337" s="162"/>
      <c r="C337" s="163" t="s">
        <v>950</v>
      </c>
      <c r="D337" s="163" t="s">
        <v>139</v>
      </c>
      <c r="E337" s="164" t="s">
        <v>951</v>
      </c>
      <c r="F337" s="165" t="s">
        <v>952</v>
      </c>
      <c r="G337" s="166" t="s">
        <v>176</v>
      </c>
      <c r="H337" s="167">
        <v>14.5</v>
      </c>
      <c r="I337" s="168"/>
      <c r="J337" s="169">
        <f>ROUND(I337*H337,2)</f>
        <v>0</v>
      </c>
      <c r="K337" s="165" t="s">
        <v>143</v>
      </c>
      <c r="L337" s="37"/>
      <c r="M337" s="170" t="s">
        <v>3</v>
      </c>
      <c r="N337" s="171" t="s">
        <v>42</v>
      </c>
      <c r="O337" s="70"/>
      <c r="P337" s="172">
        <f>O337*H337</f>
        <v>0</v>
      </c>
      <c r="Q337" s="172">
        <v>0.00011</v>
      </c>
      <c r="R337" s="172">
        <f>Q337*H337</f>
        <v>0.0015950000000000001</v>
      </c>
      <c r="S337" s="172">
        <v>0</v>
      </c>
      <c r="T337" s="173">
        <f>S337*H337</f>
        <v>0</v>
      </c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R337" s="174" t="s">
        <v>295</v>
      </c>
      <c r="AT337" s="174" t="s">
        <v>139</v>
      </c>
      <c r="AU337" s="174" t="s">
        <v>81</v>
      </c>
      <c r="AY337" s="17" t="s">
        <v>135</v>
      </c>
      <c r="BE337" s="175">
        <f>IF(N337="základní",J337,0)</f>
        <v>0</v>
      </c>
      <c r="BF337" s="175">
        <f>IF(N337="snížená",J337,0)</f>
        <v>0</v>
      </c>
      <c r="BG337" s="175">
        <f>IF(N337="zákl. přenesená",J337,0)</f>
        <v>0</v>
      </c>
      <c r="BH337" s="175">
        <f>IF(N337="sníž. přenesená",J337,0)</f>
        <v>0</v>
      </c>
      <c r="BI337" s="175">
        <f>IF(N337="nulová",J337,0)</f>
        <v>0</v>
      </c>
      <c r="BJ337" s="17" t="s">
        <v>79</v>
      </c>
      <c r="BK337" s="175">
        <f>ROUND(I337*H337,2)</f>
        <v>0</v>
      </c>
      <c r="BL337" s="17" t="s">
        <v>295</v>
      </c>
      <c r="BM337" s="174" t="s">
        <v>953</v>
      </c>
    </row>
    <row r="338" s="2" customFormat="1">
      <c r="A338" s="36"/>
      <c r="B338" s="37"/>
      <c r="C338" s="36"/>
      <c r="D338" s="176" t="s">
        <v>146</v>
      </c>
      <c r="E338" s="36"/>
      <c r="F338" s="177" t="s">
        <v>954</v>
      </c>
      <c r="G338" s="36"/>
      <c r="H338" s="36"/>
      <c r="I338" s="178"/>
      <c r="J338" s="36"/>
      <c r="K338" s="36"/>
      <c r="L338" s="37"/>
      <c r="M338" s="179"/>
      <c r="N338" s="180"/>
      <c r="O338" s="70"/>
      <c r="P338" s="70"/>
      <c r="Q338" s="70"/>
      <c r="R338" s="70"/>
      <c r="S338" s="70"/>
      <c r="T338" s="71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T338" s="17" t="s">
        <v>146</v>
      </c>
      <c r="AU338" s="17" t="s">
        <v>81</v>
      </c>
    </row>
    <row r="339" s="2" customFormat="1" ht="16.5" customHeight="1">
      <c r="A339" s="36"/>
      <c r="B339" s="162"/>
      <c r="C339" s="163" t="s">
        <v>955</v>
      </c>
      <c r="D339" s="163" t="s">
        <v>139</v>
      </c>
      <c r="E339" s="164" t="s">
        <v>956</v>
      </c>
      <c r="F339" s="165" t="s">
        <v>957</v>
      </c>
      <c r="G339" s="166" t="s">
        <v>176</v>
      </c>
      <c r="H339" s="167">
        <v>29</v>
      </c>
      <c r="I339" s="168"/>
      <c r="J339" s="169">
        <f>ROUND(I339*H339,2)</f>
        <v>0</v>
      </c>
      <c r="K339" s="165" t="s">
        <v>143</v>
      </c>
      <c r="L339" s="37"/>
      <c r="M339" s="170" t="s">
        <v>3</v>
      </c>
      <c r="N339" s="171" t="s">
        <v>42</v>
      </c>
      <c r="O339" s="70"/>
      <c r="P339" s="172">
        <f>O339*H339</f>
        <v>0</v>
      </c>
      <c r="Q339" s="172">
        <v>0.00012</v>
      </c>
      <c r="R339" s="172">
        <f>Q339*H339</f>
        <v>0.00348</v>
      </c>
      <c r="S339" s="172">
        <v>0</v>
      </c>
      <c r="T339" s="173">
        <f>S339*H339</f>
        <v>0</v>
      </c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R339" s="174" t="s">
        <v>295</v>
      </c>
      <c r="AT339" s="174" t="s">
        <v>139</v>
      </c>
      <c r="AU339" s="174" t="s">
        <v>81</v>
      </c>
      <c r="AY339" s="17" t="s">
        <v>135</v>
      </c>
      <c r="BE339" s="175">
        <f>IF(N339="základní",J339,0)</f>
        <v>0</v>
      </c>
      <c r="BF339" s="175">
        <f>IF(N339="snížená",J339,0)</f>
        <v>0</v>
      </c>
      <c r="BG339" s="175">
        <f>IF(N339="zákl. přenesená",J339,0)</f>
        <v>0</v>
      </c>
      <c r="BH339" s="175">
        <f>IF(N339="sníž. přenesená",J339,0)</f>
        <v>0</v>
      </c>
      <c r="BI339" s="175">
        <f>IF(N339="nulová",J339,0)</f>
        <v>0</v>
      </c>
      <c r="BJ339" s="17" t="s">
        <v>79</v>
      </c>
      <c r="BK339" s="175">
        <f>ROUND(I339*H339,2)</f>
        <v>0</v>
      </c>
      <c r="BL339" s="17" t="s">
        <v>295</v>
      </c>
      <c r="BM339" s="174" t="s">
        <v>958</v>
      </c>
    </row>
    <row r="340" s="2" customFormat="1">
      <c r="A340" s="36"/>
      <c r="B340" s="37"/>
      <c r="C340" s="36"/>
      <c r="D340" s="176" t="s">
        <v>146</v>
      </c>
      <c r="E340" s="36"/>
      <c r="F340" s="177" t="s">
        <v>959</v>
      </c>
      <c r="G340" s="36"/>
      <c r="H340" s="36"/>
      <c r="I340" s="178"/>
      <c r="J340" s="36"/>
      <c r="K340" s="36"/>
      <c r="L340" s="37"/>
      <c r="M340" s="179"/>
      <c r="N340" s="180"/>
      <c r="O340" s="70"/>
      <c r="P340" s="70"/>
      <c r="Q340" s="70"/>
      <c r="R340" s="70"/>
      <c r="S340" s="70"/>
      <c r="T340" s="71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T340" s="17" t="s">
        <v>146</v>
      </c>
      <c r="AU340" s="17" t="s">
        <v>81</v>
      </c>
    </row>
    <row r="341" s="2" customFormat="1" ht="24.15" customHeight="1">
      <c r="A341" s="36"/>
      <c r="B341" s="162"/>
      <c r="C341" s="163" t="s">
        <v>960</v>
      </c>
      <c r="D341" s="163" t="s">
        <v>139</v>
      </c>
      <c r="E341" s="164" t="s">
        <v>961</v>
      </c>
      <c r="F341" s="165" t="s">
        <v>962</v>
      </c>
      <c r="G341" s="166" t="s">
        <v>176</v>
      </c>
      <c r="H341" s="167">
        <v>14.5</v>
      </c>
      <c r="I341" s="168"/>
      <c r="J341" s="169">
        <f>ROUND(I341*H341,2)</f>
        <v>0</v>
      </c>
      <c r="K341" s="165" t="s">
        <v>143</v>
      </c>
      <c r="L341" s="37"/>
      <c r="M341" s="170" t="s">
        <v>3</v>
      </c>
      <c r="N341" s="171" t="s">
        <v>42</v>
      </c>
      <c r="O341" s="70"/>
      <c r="P341" s="172">
        <f>O341*H341</f>
        <v>0</v>
      </c>
      <c r="Q341" s="172">
        <v>0.00032000000000000003</v>
      </c>
      <c r="R341" s="172">
        <f>Q341*H341</f>
        <v>0.00464</v>
      </c>
      <c r="S341" s="172">
        <v>0</v>
      </c>
      <c r="T341" s="173">
        <f>S341*H341</f>
        <v>0</v>
      </c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R341" s="174" t="s">
        <v>295</v>
      </c>
      <c r="AT341" s="174" t="s">
        <v>139</v>
      </c>
      <c r="AU341" s="174" t="s">
        <v>81</v>
      </c>
      <c r="AY341" s="17" t="s">
        <v>135</v>
      </c>
      <c r="BE341" s="175">
        <f>IF(N341="základní",J341,0)</f>
        <v>0</v>
      </c>
      <c r="BF341" s="175">
        <f>IF(N341="snížená",J341,0)</f>
        <v>0</v>
      </c>
      <c r="BG341" s="175">
        <f>IF(N341="zákl. přenesená",J341,0)</f>
        <v>0</v>
      </c>
      <c r="BH341" s="175">
        <f>IF(N341="sníž. přenesená",J341,0)</f>
        <v>0</v>
      </c>
      <c r="BI341" s="175">
        <f>IF(N341="nulová",J341,0)</f>
        <v>0</v>
      </c>
      <c r="BJ341" s="17" t="s">
        <v>79</v>
      </c>
      <c r="BK341" s="175">
        <f>ROUND(I341*H341,2)</f>
        <v>0</v>
      </c>
      <c r="BL341" s="17" t="s">
        <v>295</v>
      </c>
      <c r="BM341" s="174" t="s">
        <v>963</v>
      </c>
    </row>
    <row r="342" s="2" customFormat="1">
      <c r="A342" s="36"/>
      <c r="B342" s="37"/>
      <c r="C342" s="36"/>
      <c r="D342" s="176" t="s">
        <v>146</v>
      </c>
      <c r="E342" s="36"/>
      <c r="F342" s="177" t="s">
        <v>964</v>
      </c>
      <c r="G342" s="36"/>
      <c r="H342" s="36"/>
      <c r="I342" s="178"/>
      <c r="J342" s="36"/>
      <c r="K342" s="36"/>
      <c r="L342" s="37"/>
      <c r="M342" s="179"/>
      <c r="N342" s="180"/>
      <c r="O342" s="70"/>
      <c r="P342" s="70"/>
      <c r="Q342" s="70"/>
      <c r="R342" s="70"/>
      <c r="S342" s="70"/>
      <c r="T342" s="71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T342" s="17" t="s">
        <v>146</v>
      </c>
      <c r="AU342" s="17" t="s">
        <v>81</v>
      </c>
    </row>
    <row r="343" s="2" customFormat="1" ht="16.5" customHeight="1">
      <c r="A343" s="36"/>
      <c r="B343" s="162"/>
      <c r="C343" s="163" t="s">
        <v>965</v>
      </c>
      <c r="D343" s="163" t="s">
        <v>139</v>
      </c>
      <c r="E343" s="164" t="s">
        <v>966</v>
      </c>
      <c r="F343" s="165" t="s">
        <v>967</v>
      </c>
      <c r="G343" s="166" t="s">
        <v>176</v>
      </c>
      <c r="H343" s="167">
        <v>43.5</v>
      </c>
      <c r="I343" s="168"/>
      <c r="J343" s="169">
        <f>ROUND(I343*H343,2)</f>
        <v>0</v>
      </c>
      <c r="K343" s="165" t="s">
        <v>143</v>
      </c>
      <c r="L343" s="37"/>
      <c r="M343" s="170" t="s">
        <v>3</v>
      </c>
      <c r="N343" s="171" t="s">
        <v>42</v>
      </c>
      <c r="O343" s="70"/>
      <c r="P343" s="172">
        <f>O343*H343</f>
        <v>0</v>
      </c>
      <c r="Q343" s="172">
        <v>0.00011</v>
      </c>
      <c r="R343" s="172">
        <f>Q343*H343</f>
        <v>0.0047850000000000002</v>
      </c>
      <c r="S343" s="172">
        <v>0</v>
      </c>
      <c r="T343" s="173">
        <f>S343*H343</f>
        <v>0</v>
      </c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R343" s="174" t="s">
        <v>295</v>
      </c>
      <c r="AT343" s="174" t="s">
        <v>139</v>
      </c>
      <c r="AU343" s="174" t="s">
        <v>81</v>
      </c>
      <c r="AY343" s="17" t="s">
        <v>135</v>
      </c>
      <c r="BE343" s="175">
        <f>IF(N343="základní",J343,0)</f>
        <v>0</v>
      </c>
      <c r="BF343" s="175">
        <f>IF(N343="snížená",J343,0)</f>
        <v>0</v>
      </c>
      <c r="BG343" s="175">
        <f>IF(N343="zákl. přenesená",J343,0)</f>
        <v>0</v>
      </c>
      <c r="BH343" s="175">
        <f>IF(N343="sníž. přenesená",J343,0)</f>
        <v>0</v>
      </c>
      <c r="BI343" s="175">
        <f>IF(N343="nulová",J343,0)</f>
        <v>0</v>
      </c>
      <c r="BJ343" s="17" t="s">
        <v>79</v>
      </c>
      <c r="BK343" s="175">
        <f>ROUND(I343*H343,2)</f>
        <v>0</v>
      </c>
      <c r="BL343" s="17" t="s">
        <v>295</v>
      </c>
      <c r="BM343" s="174" t="s">
        <v>968</v>
      </c>
    </row>
    <row r="344" s="2" customFormat="1">
      <c r="A344" s="36"/>
      <c r="B344" s="37"/>
      <c r="C344" s="36"/>
      <c r="D344" s="176" t="s">
        <v>146</v>
      </c>
      <c r="E344" s="36"/>
      <c r="F344" s="177" t="s">
        <v>969</v>
      </c>
      <c r="G344" s="36"/>
      <c r="H344" s="36"/>
      <c r="I344" s="178"/>
      <c r="J344" s="36"/>
      <c r="K344" s="36"/>
      <c r="L344" s="37"/>
      <c r="M344" s="179"/>
      <c r="N344" s="180"/>
      <c r="O344" s="70"/>
      <c r="P344" s="70"/>
      <c r="Q344" s="70"/>
      <c r="R344" s="70"/>
      <c r="S344" s="70"/>
      <c r="T344" s="71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T344" s="17" t="s">
        <v>146</v>
      </c>
      <c r="AU344" s="17" t="s">
        <v>81</v>
      </c>
    </row>
    <row r="345" s="2" customFormat="1" ht="16.5" customHeight="1">
      <c r="A345" s="36"/>
      <c r="B345" s="162"/>
      <c r="C345" s="163" t="s">
        <v>970</v>
      </c>
      <c r="D345" s="163" t="s">
        <v>139</v>
      </c>
      <c r="E345" s="164" t="s">
        <v>971</v>
      </c>
      <c r="F345" s="165" t="s">
        <v>972</v>
      </c>
      <c r="G345" s="166" t="s">
        <v>176</v>
      </c>
      <c r="H345" s="167">
        <v>75.799999999999997</v>
      </c>
      <c r="I345" s="168"/>
      <c r="J345" s="169">
        <f>ROUND(I345*H345,2)</f>
        <v>0</v>
      </c>
      <c r="K345" s="165" t="s">
        <v>143</v>
      </c>
      <c r="L345" s="37"/>
      <c r="M345" s="170" t="s">
        <v>3</v>
      </c>
      <c r="N345" s="171" t="s">
        <v>42</v>
      </c>
      <c r="O345" s="70"/>
      <c r="P345" s="172">
        <f>O345*H345</f>
        <v>0</v>
      </c>
      <c r="Q345" s="172">
        <v>0.00013999999999999999</v>
      </c>
      <c r="R345" s="172">
        <f>Q345*H345</f>
        <v>0.010611999999999998</v>
      </c>
      <c r="S345" s="172">
        <v>0</v>
      </c>
      <c r="T345" s="173">
        <f>S345*H345</f>
        <v>0</v>
      </c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R345" s="174" t="s">
        <v>295</v>
      </c>
      <c r="AT345" s="174" t="s">
        <v>139</v>
      </c>
      <c r="AU345" s="174" t="s">
        <v>81</v>
      </c>
      <c r="AY345" s="17" t="s">
        <v>135</v>
      </c>
      <c r="BE345" s="175">
        <f>IF(N345="základní",J345,0)</f>
        <v>0</v>
      </c>
      <c r="BF345" s="175">
        <f>IF(N345="snížená",J345,0)</f>
        <v>0</v>
      </c>
      <c r="BG345" s="175">
        <f>IF(N345="zákl. přenesená",J345,0)</f>
        <v>0</v>
      </c>
      <c r="BH345" s="175">
        <f>IF(N345="sníž. přenesená",J345,0)</f>
        <v>0</v>
      </c>
      <c r="BI345" s="175">
        <f>IF(N345="nulová",J345,0)</f>
        <v>0</v>
      </c>
      <c r="BJ345" s="17" t="s">
        <v>79</v>
      </c>
      <c r="BK345" s="175">
        <f>ROUND(I345*H345,2)</f>
        <v>0</v>
      </c>
      <c r="BL345" s="17" t="s">
        <v>295</v>
      </c>
      <c r="BM345" s="174" t="s">
        <v>973</v>
      </c>
    </row>
    <row r="346" s="2" customFormat="1">
      <c r="A346" s="36"/>
      <c r="B346" s="37"/>
      <c r="C346" s="36"/>
      <c r="D346" s="176" t="s">
        <v>146</v>
      </c>
      <c r="E346" s="36"/>
      <c r="F346" s="177" t="s">
        <v>974</v>
      </c>
      <c r="G346" s="36"/>
      <c r="H346" s="36"/>
      <c r="I346" s="178"/>
      <c r="J346" s="36"/>
      <c r="K346" s="36"/>
      <c r="L346" s="37"/>
      <c r="M346" s="179"/>
      <c r="N346" s="180"/>
      <c r="O346" s="70"/>
      <c r="P346" s="70"/>
      <c r="Q346" s="70"/>
      <c r="R346" s="70"/>
      <c r="S346" s="70"/>
      <c r="T346" s="71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T346" s="17" t="s">
        <v>146</v>
      </c>
      <c r="AU346" s="17" t="s">
        <v>81</v>
      </c>
    </row>
    <row r="347" s="2" customFormat="1" ht="16.5" customHeight="1">
      <c r="A347" s="36"/>
      <c r="B347" s="162"/>
      <c r="C347" s="163" t="s">
        <v>975</v>
      </c>
      <c r="D347" s="163" t="s">
        <v>139</v>
      </c>
      <c r="E347" s="164" t="s">
        <v>976</v>
      </c>
      <c r="F347" s="165" t="s">
        <v>977</v>
      </c>
      <c r="G347" s="166" t="s">
        <v>176</v>
      </c>
      <c r="H347" s="167">
        <v>75.799999999999997</v>
      </c>
      <c r="I347" s="168"/>
      <c r="J347" s="169">
        <f>ROUND(I347*H347,2)</f>
        <v>0</v>
      </c>
      <c r="K347" s="165" t="s">
        <v>143</v>
      </c>
      <c r="L347" s="37"/>
      <c r="M347" s="170" t="s">
        <v>3</v>
      </c>
      <c r="N347" s="171" t="s">
        <v>42</v>
      </c>
      <c r="O347" s="70"/>
      <c r="P347" s="172">
        <f>O347*H347</f>
        <v>0</v>
      </c>
      <c r="Q347" s="172">
        <v>0.00012</v>
      </c>
      <c r="R347" s="172">
        <f>Q347*H347</f>
        <v>0.0090959999999999999</v>
      </c>
      <c r="S347" s="172">
        <v>0</v>
      </c>
      <c r="T347" s="173">
        <f>S347*H347</f>
        <v>0</v>
      </c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R347" s="174" t="s">
        <v>295</v>
      </c>
      <c r="AT347" s="174" t="s">
        <v>139</v>
      </c>
      <c r="AU347" s="174" t="s">
        <v>81</v>
      </c>
      <c r="AY347" s="17" t="s">
        <v>135</v>
      </c>
      <c r="BE347" s="175">
        <f>IF(N347="základní",J347,0)</f>
        <v>0</v>
      </c>
      <c r="BF347" s="175">
        <f>IF(N347="snížená",J347,0)</f>
        <v>0</v>
      </c>
      <c r="BG347" s="175">
        <f>IF(N347="zákl. přenesená",J347,0)</f>
        <v>0</v>
      </c>
      <c r="BH347" s="175">
        <f>IF(N347="sníž. přenesená",J347,0)</f>
        <v>0</v>
      </c>
      <c r="BI347" s="175">
        <f>IF(N347="nulová",J347,0)</f>
        <v>0</v>
      </c>
      <c r="BJ347" s="17" t="s">
        <v>79</v>
      </c>
      <c r="BK347" s="175">
        <f>ROUND(I347*H347,2)</f>
        <v>0</v>
      </c>
      <c r="BL347" s="17" t="s">
        <v>295</v>
      </c>
      <c r="BM347" s="174" t="s">
        <v>978</v>
      </c>
    </row>
    <row r="348" s="2" customFormat="1">
      <c r="A348" s="36"/>
      <c r="B348" s="37"/>
      <c r="C348" s="36"/>
      <c r="D348" s="176" t="s">
        <v>146</v>
      </c>
      <c r="E348" s="36"/>
      <c r="F348" s="177" t="s">
        <v>979</v>
      </c>
      <c r="G348" s="36"/>
      <c r="H348" s="36"/>
      <c r="I348" s="178"/>
      <c r="J348" s="36"/>
      <c r="K348" s="36"/>
      <c r="L348" s="37"/>
      <c r="M348" s="179"/>
      <c r="N348" s="180"/>
      <c r="O348" s="70"/>
      <c r="P348" s="70"/>
      <c r="Q348" s="70"/>
      <c r="R348" s="70"/>
      <c r="S348" s="70"/>
      <c r="T348" s="71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T348" s="17" t="s">
        <v>146</v>
      </c>
      <c r="AU348" s="17" t="s">
        <v>81</v>
      </c>
    </row>
    <row r="349" s="2" customFormat="1" ht="16.5" customHeight="1">
      <c r="A349" s="36"/>
      <c r="B349" s="162"/>
      <c r="C349" s="163" t="s">
        <v>980</v>
      </c>
      <c r="D349" s="163" t="s">
        <v>139</v>
      </c>
      <c r="E349" s="164" t="s">
        <v>981</v>
      </c>
      <c r="F349" s="165" t="s">
        <v>982</v>
      </c>
      <c r="G349" s="166" t="s">
        <v>176</v>
      </c>
      <c r="H349" s="167">
        <v>75.799999999999997</v>
      </c>
      <c r="I349" s="168"/>
      <c r="J349" s="169">
        <f>ROUND(I349*H349,2)</f>
        <v>0</v>
      </c>
      <c r="K349" s="165" t="s">
        <v>143</v>
      </c>
      <c r="L349" s="37"/>
      <c r="M349" s="170" t="s">
        <v>3</v>
      </c>
      <c r="N349" s="171" t="s">
        <v>42</v>
      </c>
      <c r="O349" s="70"/>
      <c r="P349" s="172">
        <f>O349*H349</f>
        <v>0</v>
      </c>
      <c r="Q349" s="172">
        <v>0.00012</v>
      </c>
      <c r="R349" s="172">
        <f>Q349*H349</f>
        <v>0.0090959999999999999</v>
      </c>
      <c r="S349" s="172">
        <v>0</v>
      </c>
      <c r="T349" s="173">
        <f>S349*H349</f>
        <v>0</v>
      </c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R349" s="174" t="s">
        <v>295</v>
      </c>
      <c r="AT349" s="174" t="s">
        <v>139</v>
      </c>
      <c r="AU349" s="174" t="s">
        <v>81</v>
      </c>
      <c r="AY349" s="17" t="s">
        <v>135</v>
      </c>
      <c r="BE349" s="175">
        <f>IF(N349="základní",J349,0)</f>
        <v>0</v>
      </c>
      <c r="BF349" s="175">
        <f>IF(N349="snížená",J349,0)</f>
        <v>0</v>
      </c>
      <c r="BG349" s="175">
        <f>IF(N349="zákl. přenesená",J349,0)</f>
        <v>0</v>
      </c>
      <c r="BH349" s="175">
        <f>IF(N349="sníž. přenesená",J349,0)</f>
        <v>0</v>
      </c>
      <c r="BI349" s="175">
        <f>IF(N349="nulová",J349,0)</f>
        <v>0</v>
      </c>
      <c r="BJ349" s="17" t="s">
        <v>79</v>
      </c>
      <c r="BK349" s="175">
        <f>ROUND(I349*H349,2)</f>
        <v>0</v>
      </c>
      <c r="BL349" s="17" t="s">
        <v>295</v>
      </c>
      <c r="BM349" s="174" t="s">
        <v>983</v>
      </c>
    </row>
    <row r="350" s="2" customFormat="1">
      <c r="A350" s="36"/>
      <c r="B350" s="37"/>
      <c r="C350" s="36"/>
      <c r="D350" s="176" t="s">
        <v>146</v>
      </c>
      <c r="E350" s="36"/>
      <c r="F350" s="177" t="s">
        <v>984</v>
      </c>
      <c r="G350" s="36"/>
      <c r="H350" s="36"/>
      <c r="I350" s="178"/>
      <c r="J350" s="36"/>
      <c r="K350" s="36"/>
      <c r="L350" s="37"/>
      <c r="M350" s="179"/>
      <c r="N350" s="180"/>
      <c r="O350" s="70"/>
      <c r="P350" s="70"/>
      <c r="Q350" s="70"/>
      <c r="R350" s="70"/>
      <c r="S350" s="70"/>
      <c r="T350" s="71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T350" s="17" t="s">
        <v>146</v>
      </c>
      <c r="AU350" s="17" t="s">
        <v>81</v>
      </c>
    </row>
    <row r="351" s="12" customFormat="1" ht="22.8" customHeight="1">
      <c r="A351" s="12"/>
      <c r="B351" s="149"/>
      <c r="C351" s="12"/>
      <c r="D351" s="150" t="s">
        <v>70</v>
      </c>
      <c r="E351" s="160" t="s">
        <v>328</v>
      </c>
      <c r="F351" s="160" t="s">
        <v>329</v>
      </c>
      <c r="G351" s="12"/>
      <c r="H351" s="12"/>
      <c r="I351" s="152"/>
      <c r="J351" s="161">
        <f>BK351</f>
        <v>0</v>
      </c>
      <c r="K351" s="12"/>
      <c r="L351" s="149"/>
      <c r="M351" s="154"/>
      <c r="N351" s="155"/>
      <c r="O351" s="155"/>
      <c r="P351" s="156">
        <f>SUM(P352:P355)</f>
        <v>0</v>
      </c>
      <c r="Q351" s="155"/>
      <c r="R351" s="156">
        <f>SUM(R352:R355)</f>
        <v>0.61637332</v>
      </c>
      <c r="S351" s="155"/>
      <c r="T351" s="157">
        <f>SUM(T352:T355)</f>
        <v>0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R351" s="150" t="s">
        <v>81</v>
      </c>
      <c r="AT351" s="158" t="s">
        <v>70</v>
      </c>
      <c r="AU351" s="158" t="s">
        <v>79</v>
      </c>
      <c r="AY351" s="150" t="s">
        <v>135</v>
      </c>
      <c r="BK351" s="159">
        <f>SUM(BK352:BK355)</f>
        <v>0</v>
      </c>
    </row>
    <row r="352" s="2" customFormat="1" ht="16.5" customHeight="1">
      <c r="A352" s="36"/>
      <c r="B352" s="162"/>
      <c r="C352" s="163" t="s">
        <v>985</v>
      </c>
      <c r="D352" s="163" t="s">
        <v>139</v>
      </c>
      <c r="E352" s="164" t="s">
        <v>986</v>
      </c>
      <c r="F352" s="165" t="s">
        <v>987</v>
      </c>
      <c r="G352" s="166" t="s">
        <v>176</v>
      </c>
      <c r="H352" s="167">
        <v>1339.942</v>
      </c>
      <c r="I352" s="168"/>
      <c r="J352" s="169">
        <f>ROUND(I352*H352,2)</f>
        <v>0</v>
      </c>
      <c r="K352" s="165" t="s">
        <v>143</v>
      </c>
      <c r="L352" s="37"/>
      <c r="M352" s="170" t="s">
        <v>3</v>
      </c>
      <c r="N352" s="171" t="s">
        <v>42</v>
      </c>
      <c r="O352" s="70"/>
      <c r="P352" s="172">
        <f>O352*H352</f>
        <v>0</v>
      </c>
      <c r="Q352" s="172">
        <v>0.00020000000000000001</v>
      </c>
      <c r="R352" s="172">
        <f>Q352*H352</f>
        <v>0.26798840000000002</v>
      </c>
      <c r="S352" s="172">
        <v>0</v>
      </c>
      <c r="T352" s="173">
        <f>S352*H352</f>
        <v>0</v>
      </c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R352" s="174" t="s">
        <v>295</v>
      </c>
      <c r="AT352" s="174" t="s">
        <v>139</v>
      </c>
      <c r="AU352" s="174" t="s">
        <v>81</v>
      </c>
      <c r="AY352" s="17" t="s">
        <v>135</v>
      </c>
      <c r="BE352" s="175">
        <f>IF(N352="základní",J352,0)</f>
        <v>0</v>
      </c>
      <c r="BF352" s="175">
        <f>IF(N352="snížená",J352,0)</f>
        <v>0</v>
      </c>
      <c r="BG352" s="175">
        <f>IF(N352="zákl. přenesená",J352,0)</f>
        <v>0</v>
      </c>
      <c r="BH352" s="175">
        <f>IF(N352="sníž. přenesená",J352,0)</f>
        <v>0</v>
      </c>
      <c r="BI352" s="175">
        <f>IF(N352="nulová",J352,0)</f>
        <v>0</v>
      </c>
      <c r="BJ352" s="17" t="s">
        <v>79</v>
      </c>
      <c r="BK352" s="175">
        <f>ROUND(I352*H352,2)</f>
        <v>0</v>
      </c>
      <c r="BL352" s="17" t="s">
        <v>295</v>
      </c>
      <c r="BM352" s="174" t="s">
        <v>988</v>
      </c>
    </row>
    <row r="353" s="2" customFormat="1">
      <c r="A353" s="36"/>
      <c r="B353" s="37"/>
      <c r="C353" s="36"/>
      <c r="D353" s="176" t="s">
        <v>146</v>
      </c>
      <c r="E353" s="36"/>
      <c r="F353" s="177" t="s">
        <v>989</v>
      </c>
      <c r="G353" s="36"/>
      <c r="H353" s="36"/>
      <c r="I353" s="178"/>
      <c r="J353" s="36"/>
      <c r="K353" s="36"/>
      <c r="L353" s="37"/>
      <c r="M353" s="179"/>
      <c r="N353" s="180"/>
      <c r="O353" s="70"/>
      <c r="P353" s="70"/>
      <c r="Q353" s="70"/>
      <c r="R353" s="70"/>
      <c r="S353" s="70"/>
      <c r="T353" s="71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T353" s="17" t="s">
        <v>146</v>
      </c>
      <c r="AU353" s="17" t="s">
        <v>81</v>
      </c>
    </row>
    <row r="354" s="2" customFormat="1" ht="24.15" customHeight="1">
      <c r="A354" s="36"/>
      <c r="B354" s="162"/>
      <c r="C354" s="163" t="s">
        <v>990</v>
      </c>
      <c r="D354" s="163" t="s">
        <v>139</v>
      </c>
      <c r="E354" s="164" t="s">
        <v>991</v>
      </c>
      <c r="F354" s="165" t="s">
        <v>992</v>
      </c>
      <c r="G354" s="166" t="s">
        <v>176</v>
      </c>
      <c r="H354" s="167">
        <v>1339.942</v>
      </c>
      <c r="I354" s="168"/>
      <c r="J354" s="169">
        <f>ROUND(I354*H354,2)</f>
        <v>0</v>
      </c>
      <c r="K354" s="165" t="s">
        <v>143</v>
      </c>
      <c r="L354" s="37"/>
      <c r="M354" s="170" t="s">
        <v>3</v>
      </c>
      <c r="N354" s="171" t="s">
        <v>42</v>
      </c>
      <c r="O354" s="70"/>
      <c r="P354" s="172">
        <f>O354*H354</f>
        <v>0</v>
      </c>
      <c r="Q354" s="172">
        <v>0.00025999999999999998</v>
      </c>
      <c r="R354" s="172">
        <f>Q354*H354</f>
        <v>0.34838491999999999</v>
      </c>
      <c r="S354" s="172">
        <v>0</v>
      </c>
      <c r="T354" s="173">
        <f>S354*H354</f>
        <v>0</v>
      </c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R354" s="174" t="s">
        <v>295</v>
      </c>
      <c r="AT354" s="174" t="s">
        <v>139</v>
      </c>
      <c r="AU354" s="174" t="s">
        <v>81</v>
      </c>
      <c r="AY354" s="17" t="s">
        <v>135</v>
      </c>
      <c r="BE354" s="175">
        <f>IF(N354="základní",J354,0)</f>
        <v>0</v>
      </c>
      <c r="BF354" s="175">
        <f>IF(N354="snížená",J354,0)</f>
        <v>0</v>
      </c>
      <c r="BG354" s="175">
        <f>IF(N354="zákl. přenesená",J354,0)</f>
        <v>0</v>
      </c>
      <c r="BH354" s="175">
        <f>IF(N354="sníž. přenesená",J354,0)</f>
        <v>0</v>
      </c>
      <c r="BI354" s="175">
        <f>IF(N354="nulová",J354,0)</f>
        <v>0</v>
      </c>
      <c r="BJ354" s="17" t="s">
        <v>79</v>
      </c>
      <c r="BK354" s="175">
        <f>ROUND(I354*H354,2)</f>
        <v>0</v>
      </c>
      <c r="BL354" s="17" t="s">
        <v>295</v>
      </c>
      <c r="BM354" s="174" t="s">
        <v>993</v>
      </c>
    </row>
    <row r="355" s="2" customFormat="1">
      <c r="A355" s="36"/>
      <c r="B355" s="37"/>
      <c r="C355" s="36"/>
      <c r="D355" s="176" t="s">
        <v>146</v>
      </c>
      <c r="E355" s="36"/>
      <c r="F355" s="177" t="s">
        <v>994</v>
      </c>
      <c r="G355" s="36"/>
      <c r="H355" s="36"/>
      <c r="I355" s="178"/>
      <c r="J355" s="36"/>
      <c r="K355" s="36"/>
      <c r="L355" s="37"/>
      <c r="M355" s="179"/>
      <c r="N355" s="180"/>
      <c r="O355" s="70"/>
      <c r="P355" s="70"/>
      <c r="Q355" s="70"/>
      <c r="R355" s="70"/>
      <c r="S355" s="70"/>
      <c r="T355" s="71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T355" s="17" t="s">
        <v>146</v>
      </c>
      <c r="AU355" s="17" t="s">
        <v>81</v>
      </c>
    </row>
    <row r="356" s="12" customFormat="1" ht="22.8" customHeight="1">
      <c r="A356" s="12"/>
      <c r="B356" s="149"/>
      <c r="C356" s="12"/>
      <c r="D356" s="150" t="s">
        <v>70</v>
      </c>
      <c r="E356" s="160" t="s">
        <v>995</v>
      </c>
      <c r="F356" s="160" t="s">
        <v>996</v>
      </c>
      <c r="G356" s="12"/>
      <c r="H356" s="12"/>
      <c r="I356" s="152"/>
      <c r="J356" s="161">
        <f>BK356</f>
        <v>0</v>
      </c>
      <c r="K356" s="12"/>
      <c r="L356" s="149"/>
      <c r="M356" s="154"/>
      <c r="N356" s="155"/>
      <c r="O356" s="155"/>
      <c r="P356" s="156">
        <f>SUM(P357:P361)</f>
        <v>0</v>
      </c>
      <c r="Q356" s="155"/>
      <c r="R356" s="156">
        <f>SUM(R357:R361)</f>
        <v>0.0046800000000000001</v>
      </c>
      <c r="S356" s="155"/>
      <c r="T356" s="157">
        <f>SUM(T357:T361)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150" t="s">
        <v>81</v>
      </c>
      <c r="AT356" s="158" t="s">
        <v>70</v>
      </c>
      <c r="AU356" s="158" t="s">
        <v>79</v>
      </c>
      <c r="AY356" s="150" t="s">
        <v>135</v>
      </c>
      <c r="BK356" s="159">
        <f>SUM(BK357:BK361)</f>
        <v>0</v>
      </c>
    </row>
    <row r="357" s="2" customFormat="1" ht="21.75" customHeight="1">
      <c r="A357" s="36"/>
      <c r="B357" s="162"/>
      <c r="C357" s="163" t="s">
        <v>235</v>
      </c>
      <c r="D357" s="163" t="s">
        <v>139</v>
      </c>
      <c r="E357" s="164" t="s">
        <v>997</v>
      </c>
      <c r="F357" s="165" t="s">
        <v>998</v>
      </c>
      <c r="G357" s="166" t="s">
        <v>176</v>
      </c>
      <c r="H357" s="167">
        <v>3.6000000000000001</v>
      </c>
      <c r="I357" s="168"/>
      <c r="J357" s="169">
        <f>ROUND(I357*H357,2)</f>
        <v>0</v>
      </c>
      <c r="K357" s="165" t="s">
        <v>143</v>
      </c>
      <c r="L357" s="37"/>
      <c r="M357" s="170" t="s">
        <v>3</v>
      </c>
      <c r="N357" s="171" t="s">
        <v>42</v>
      </c>
      <c r="O357" s="70"/>
      <c r="P357" s="172">
        <f>O357*H357</f>
        <v>0</v>
      </c>
      <c r="Q357" s="172">
        <v>0</v>
      </c>
      <c r="R357" s="172">
        <f>Q357*H357</f>
        <v>0</v>
      </c>
      <c r="S357" s="172">
        <v>0</v>
      </c>
      <c r="T357" s="173">
        <f>S357*H357</f>
        <v>0</v>
      </c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R357" s="174" t="s">
        <v>295</v>
      </c>
      <c r="AT357" s="174" t="s">
        <v>139</v>
      </c>
      <c r="AU357" s="174" t="s">
        <v>81</v>
      </c>
      <c r="AY357" s="17" t="s">
        <v>135</v>
      </c>
      <c r="BE357" s="175">
        <f>IF(N357="základní",J357,0)</f>
        <v>0</v>
      </c>
      <c r="BF357" s="175">
        <f>IF(N357="snížená",J357,0)</f>
        <v>0</v>
      </c>
      <c r="BG357" s="175">
        <f>IF(N357="zákl. přenesená",J357,0)</f>
        <v>0</v>
      </c>
      <c r="BH357" s="175">
        <f>IF(N357="sníž. přenesená",J357,0)</f>
        <v>0</v>
      </c>
      <c r="BI357" s="175">
        <f>IF(N357="nulová",J357,0)</f>
        <v>0</v>
      </c>
      <c r="BJ357" s="17" t="s">
        <v>79</v>
      </c>
      <c r="BK357" s="175">
        <f>ROUND(I357*H357,2)</f>
        <v>0</v>
      </c>
      <c r="BL357" s="17" t="s">
        <v>295</v>
      </c>
      <c r="BM357" s="174" t="s">
        <v>999</v>
      </c>
    </row>
    <row r="358" s="2" customFormat="1">
      <c r="A358" s="36"/>
      <c r="B358" s="37"/>
      <c r="C358" s="36"/>
      <c r="D358" s="176" t="s">
        <v>146</v>
      </c>
      <c r="E358" s="36"/>
      <c r="F358" s="177" t="s">
        <v>1000</v>
      </c>
      <c r="G358" s="36"/>
      <c r="H358" s="36"/>
      <c r="I358" s="178"/>
      <c r="J358" s="36"/>
      <c r="K358" s="36"/>
      <c r="L358" s="37"/>
      <c r="M358" s="179"/>
      <c r="N358" s="180"/>
      <c r="O358" s="70"/>
      <c r="P358" s="70"/>
      <c r="Q358" s="70"/>
      <c r="R358" s="70"/>
      <c r="S358" s="70"/>
      <c r="T358" s="71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T358" s="17" t="s">
        <v>146</v>
      </c>
      <c r="AU358" s="17" t="s">
        <v>81</v>
      </c>
    </row>
    <row r="359" s="2" customFormat="1" ht="16.5" customHeight="1">
      <c r="A359" s="36"/>
      <c r="B359" s="162"/>
      <c r="C359" s="181" t="s">
        <v>202</v>
      </c>
      <c r="D359" s="181" t="s">
        <v>149</v>
      </c>
      <c r="E359" s="182" t="s">
        <v>1001</v>
      </c>
      <c r="F359" s="183" t="s">
        <v>1002</v>
      </c>
      <c r="G359" s="184" t="s">
        <v>176</v>
      </c>
      <c r="H359" s="185">
        <v>3.6000000000000001</v>
      </c>
      <c r="I359" s="186"/>
      <c r="J359" s="187">
        <f>ROUND(I359*H359,2)</f>
        <v>0</v>
      </c>
      <c r="K359" s="183" t="s">
        <v>143</v>
      </c>
      <c r="L359" s="188"/>
      <c r="M359" s="189" t="s">
        <v>3</v>
      </c>
      <c r="N359" s="190" t="s">
        <v>42</v>
      </c>
      <c r="O359" s="70"/>
      <c r="P359" s="172">
        <f>O359*H359</f>
        <v>0</v>
      </c>
      <c r="Q359" s="172">
        <v>0.0012999999999999999</v>
      </c>
      <c r="R359" s="172">
        <f>Q359*H359</f>
        <v>0.0046800000000000001</v>
      </c>
      <c r="S359" s="172">
        <v>0</v>
      </c>
      <c r="T359" s="173">
        <f>S359*H359</f>
        <v>0</v>
      </c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R359" s="174" t="s">
        <v>230</v>
      </c>
      <c r="AT359" s="174" t="s">
        <v>149</v>
      </c>
      <c r="AU359" s="174" t="s">
        <v>81</v>
      </c>
      <c r="AY359" s="17" t="s">
        <v>135</v>
      </c>
      <c r="BE359" s="175">
        <f>IF(N359="základní",J359,0)</f>
        <v>0</v>
      </c>
      <c r="BF359" s="175">
        <f>IF(N359="snížená",J359,0)</f>
        <v>0</v>
      </c>
      <c r="BG359" s="175">
        <f>IF(N359="zákl. přenesená",J359,0)</f>
        <v>0</v>
      </c>
      <c r="BH359" s="175">
        <f>IF(N359="sníž. přenesená",J359,0)</f>
        <v>0</v>
      </c>
      <c r="BI359" s="175">
        <f>IF(N359="nulová",J359,0)</f>
        <v>0</v>
      </c>
      <c r="BJ359" s="17" t="s">
        <v>79</v>
      </c>
      <c r="BK359" s="175">
        <f>ROUND(I359*H359,2)</f>
        <v>0</v>
      </c>
      <c r="BL359" s="17" t="s">
        <v>295</v>
      </c>
      <c r="BM359" s="174" t="s">
        <v>1003</v>
      </c>
    </row>
    <row r="360" s="2" customFormat="1" ht="33" customHeight="1">
      <c r="A360" s="36"/>
      <c r="B360" s="162"/>
      <c r="C360" s="163" t="s">
        <v>1004</v>
      </c>
      <c r="D360" s="163" t="s">
        <v>139</v>
      </c>
      <c r="E360" s="164" t="s">
        <v>1005</v>
      </c>
      <c r="F360" s="165" t="s">
        <v>1006</v>
      </c>
      <c r="G360" s="166" t="s">
        <v>571</v>
      </c>
      <c r="H360" s="195"/>
      <c r="I360" s="168"/>
      <c r="J360" s="169">
        <f>ROUND(I360*H360,2)</f>
        <v>0</v>
      </c>
      <c r="K360" s="165" t="s">
        <v>143</v>
      </c>
      <c r="L360" s="37"/>
      <c r="M360" s="170" t="s">
        <v>3</v>
      </c>
      <c r="N360" s="171" t="s">
        <v>42</v>
      </c>
      <c r="O360" s="70"/>
      <c r="P360" s="172">
        <f>O360*H360</f>
        <v>0</v>
      </c>
      <c r="Q360" s="172">
        <v>0</v>
      </c>
      <c r="R360" s="172">
        <f>Q360*H360</f>
        <v>0</v>
      </c>
      <c r="S360" s="172">
        <v>0</v>
      </c>
      <c r="T360" s="173">
        <f>S360*H360</f>
        <v>0</v>
      </c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R360" s="174" t="s">
        <v>295</v>
      </c>
      <c r="AT360" s="174" t="s">
        <v>139</v>
      </c>
      <c r="AU360" s="174" t="s">
        <v>81</v>
      </c>
      <c r="AY360" s="17" t="s">
        <v>135</v>
      </c>
      <c r="BE360" s="175">
        <f>IF(N360="základní",J360,0)</f>
        <v>0</v>
      </c>
      <c r="BF360" s="175">
        <f>IF(N360="snížená",J360,0)</f>
        <v>0</v>
      </c>
      <c r="BG360" s="175">
        <f>IF(N360="zákl. přenesená",J360,0)</f>
        <v>0</v>
      </c>
      <c r="BH360" s="175">
        <f>IF(N360="sníž. přenesená",J360,0)</f>
        <v>0</v>
      </c>
      <c r="BI360" s="175">
        <f>IF(N360="nulová",J360,0)</f>
        <v>0</v>
      </c>
      <c r="BJ360" s="17" t="s">
        <v>79</v>
      </c>
      <c r="BK360" s="175">
        <f>ROUND(I360*H360,2)</f>
        <v>0</v>
      </c>
      <c r="BL360" s="17" t="s">
        <v>295</v>
      </c>
      <c r="BM360" s="174" t="s">
        <v>1007</v>
      </c>
    </row>
    <row r="361" s="2" customFormat="1">
      <c r="A361" s="36"/>
      <c r="B361" s="37"/>
      <c r="C361" s="36"/>
      <c r="D361" s="176" t="s">
        <v>146</v>
      </c>
      <c r="E361" s="36"/>
      <c r="F361" s="177" t="s">
        <v>1008</v>
      </c>
      <c r="G361" s="36"/>
      <c r="H361" s="36"/>
      <c r="I361" s="178"/>
      <c r="J361" s="36"/>
      <c r="K361" s="36"/>
      <c r="L361" s="37"/>
      <c r="M361" s="179"/>
      <c r="N361" s="180"/>
      <c r="O361" s="70"/>
      <c r="P361" s="70"/>
      <c r="Q361" s="70"/>
      <c r="R361" s="70"/>
      <c r="S361" s="70"/>
      <c r="T361" s="71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T361" s="17" t="s">
        <v>146</v>
      </c>
      <c r="AU361" s="17" t="s">
        <v>81</v>
      </c>
    </row>
    <row r="362" s="12" customFormat="1" ht="22.8" customHeight="1">
      <c r="A362" s="12"/>
      <c r="B362" s="149"/>
      <c r="C362" s="12"/>
      <c r="D362" s="150" t="s">
        <v>70</v>
      </c>
      <c r="E362" s="160" t="s">
        <v>1009</v>
      </c>
      <c r="F362" s="160" t="s">
        <v>1010</v>
      </c>
      <c r="G362" s="12"/>
      <c r="H362" s="12"/>
      <c r="I362" s="152"/>
      <c r="J362" s="161">
        <f>BK362</f>
        <v>0</v>
      </c>
      <c r="K362" s="12"/>
      <c r="L362" s="149"/>
      <c r="M362" s="154"/>
      <c r="N362" s="155"/>
      <c r="O362" s="155"/>
      <c r="P362" s="156">
        <f>SUM(P363:P367)</f>
        <v>0</v>
      </c>
      <c r="Q362" s="155"/>
      <c r="R362" s="156">
        <f>SUM(R363:R367)</f>
        <v>0.00061199999999999991</v>
      </c>
      <c r="S362" s="155"/>
      <c r="T362" s="157">
        <f>SUM(T363:T367)</f>
        <v>0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150" t="s">
        <v>81</v>
      </c>
      <c r="AT362" s="158" t="s">
        <v>70</v>
      </c>
      <c r="AU362" s="158" t="s">
        <v>79</v>
      </c>
      <c r="AY362" s="150" t="s">
        <v>135</v>
      </c>
      <c r="BK362" s="159">
        <f>SUM(BK363:BK367)</f>
        <v>0</v>
      </c>
    </row>
    <row r="363" s="2" customFormat="1" ht="16.5" customHeight="1">
      <c r="A363" s="36"/>
      <c r="B363" s="162"/>
      <c r="C363" s="163" t="s">
        <v>9</v>
      </c>
      <c r="D363" s="163" t="s">
        <v>139</v>
      </c>
      <c r="E363" s="164" t="s">
        <v>1011</v>
      </c>
      <c r="F363" s="165" t="s">
        <v>1012</v>
      </c>
      <c r="G363" s="166" t="s">
        <v>176</v>
      </c>
      <c r="H363" s="167">
        <v>0.98999999999999999</v>
      </c>
      <c r="I363" s="168"/>
      <c r="J363" s="169">
        <f>ROUND(I363*H363,2)</f>
        <v>0</v>
      </c>
      <c r="K363" s="165" t="s">
        <v>143</v>
      </c>
      <c r="L363" s="37"/>
      <c r="M363" s="170" t="s">
        <v>3</v>
      </c>
      <c r="N363" s="171" t="s">
        <v>42</v>
      </c>
      <c r="O363" s="70"/>
      <c r="P363" s="172">
        <f>O363*H363</f>
        <v>0</v>
      </c>
      <c r="Q363" s="172">
        <v>0</v>
      </c>
      <c r="R363" s="172">
        <f>Q363*H363</f>
        <v>0</v>
      </c>
      <c r="S363" s="172">
        <v>0</v>
      </c>
      <c r="T363" s="173">
        <f>S363*H363</f>
        <v>0</v>
      </c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R363" s="174" t="s">
        <v>295</v>
      </c>
      <c r="AT363" s="174" t="s">
        <v>139</v>
      </c>
      <c r="AU363" s="174" t="s">
        <v>81</v>
      </c>
      <c r="AY363" s="17" t="s">
        <v>135</v>
      </c>
      <c r="BE363" s="175">
        <f>IF(N363="základní",J363,0)</f>
        <v>0</v>
      </c>
      <c r="BF363" s="175">
        <f>IF(N363="snížená",J363,0)</f>
        <v>0</v>
      </c>
      <c r="BG363" s="175">
        <f>IF(N363="zákl. přenesená",J363,0)</f>
        <v>0</v>
      </c>
      <c r="BH363" s="175">
        <f>IF(N363="sníž. přenesená",J363,0)</f>
        <v>0</v>
      </c>
      <c r="BI363" s="175">
        <f>IF(N363="nulová",J363,0)</f>
        <v>0</v>
      </c>
      <c r="BJ363" s="17" t="s">
        <v>79</v>
      </c>
      <c r="BK363" s="175">
        <f>ROUND(I363*H363,2)</f>
        <v>0</v>
      </c>
      <c r="BL363" s="17" t="s">
        <v>295</v>
      </c>
      <c r="BM363" s="174" t="s">
        <v>1013</v>
      </c>
    </row>
    <row r="364" s="2" customFormat="1">
      <c r="A364" s="36"/>
      <c r="B364" s="37"/>
      <c r="C364" s="36"/>
      <c r="D364" s="176" t="s">
        <v>146</v>
      </c>
      <c r="E364" s="36"/>
      <c r="F364" s="177" t="s">
        <v>1014</v>
      </c>
      <c r="G364" s="36"/>
      <c r="H364" s="36"/>
      <c r="I364" s="178"/>
      <c r="J364" s="36"/>
      <c r="K364" s="36"/>
      <c r="L364" s="37"/>
      <c r="M364" s="179"/>
      <c r="N364" s="180"/>
      <c r="O364" s="70"/>
      <c r="P364" s="70"/>
      <c r="Q364" s="70"/>
      <c r="R364" s="70"/>
      <c r="S364" s="70"/>
      <c r="T364" s="71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T364" s="17" t="s">
        <v>146</v>
      </c>
      <c r="AU364" s="17" t="s">
        <v>81</v>
      </c>
    </row>
    <row r="365" s="2" customFormat="1" ht="16.5" customHeight="1">
      <c r="A365" s="36"/>
      <c r="B365" s="162"/>
      <c r="C365" s="181" t="s">
        <v>244</v>
      </c>
      <c r="D365" s="181" t="s">
        <v>149</v>
      </c>
      <c r="E365" s="182" t="s">
        <v>1015</v>
      </c>
      <c r="F365" s="183" t="s">
        <v>1016</v>
      </c>
      <c r="G365" s="184" t="s">
        <v>176</v>
      </c>
      <c r="H365" s="185">
        <v>1.02</v>
      </c>
      <c r="I365" s="186"/>
      <c r="J365" s="187">
        <f>ROUND(I365*H365,2)</f>
        <v>0</v>
      </c>
      <c r="K365" s="183" t="s">
        <v>143</v>
      </c>
      <c r="L365" s="188"/>
      <c r="M365" s="189" t="s">
        <v>3</v>
      </c>
      <c r="N365" s="190" t="s">
        <v>42</v>
      </c>
      <c r="O365" s="70"/>
      <c r="P365" s="172">
        <f>O365*H365</f>
        <v>0</v>
      </c>
      <c r="Q365" s="172">
        <v>0.00059999999999999995</v>
      </c>
      <c r="R365" s="172">
        <f>Q365*H365</f>
        <v>0.00061199999999999991</v>
      </c>
      <c r="S365" s="172">
        <v>0</v>
      </c>
      <c r="T365" s="173">
        <f>S365*H365</f>
        <v>0</v>
      </c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R365" s="174" t="s">
        <v>230</v>
      </c>
      <c r="AT365" s="174" t="s">
        <v>149</v>
      </c>
      <c r="AU365" s="174" t="s">
        <v>81</v>
      </c>
      <c r="AY365" s="17" t="s">
        <v>135</v>
      </c>
      <c r="BE365" s="175">
        <f>IF(N365="základní",J365,0)</f>
        <v>0</v>
      </c>
      <c r="BF365" s="175">
        <f>IF(N365="snížená",J365,0)</f>
        <v>0</v>
      </c>
      <c r="BG365" s="175">
        <f>IF(N365="zákl. přenesená",J365,0)</f>
        <v>0</v>
      </c>
      <c r="BH365" s="175">
        <f>IF(N365="sníž. přenesená",J365,0)</f>
        <v>0</v>
      </c>
      <c r="BI365" s="175">
        <f>IF(N365="nulová",J365,0)</f>
        <v>0</v>
      </c>
      <c r="BJ365" s="17" t="s">
        <v>79</v>
      </c>
      <c r="BK365" s="175">
        <f>ROUND(I365*H365,2)</f>
        <v>0</v>
      </c>
      <c r="BL365" s="17" t="s">
        <v>295</v>
      </c>
      <c r="BM365" s="174" t="s">
        <v>1017</v>
      </c>
    </row>
    <row r="366" s="2" customFormat="1" ht="24.15" customHeight="1">
      <c r="A366" s="36"/>
      <c r="B366" s="162"/>
      <c r="C366" s="163" t="s">
        <v>1018</v>
      </c>
      <c r="D366" s="163" t="s">
        <v>139</v>
      </c>
      <c r="E366" s="164" t="s">
        <v>1019</v>
      </c>
      <c r="F366" s="165" t="s">
        <v>1020</v>
      </c>
      <c r="G366" s="166" t="s">
        <v>571</v>
      </c>
      <c r="H366" s="195"/>
      <c r="I366" s="168"/>
      <c r="J366" s="169">
        <f>ROUND(I366*H366,2)</f>
        <v>0</v>
      </c>
      <c r="K366" s="165" t="s">
        <v>143</v>
      </c>
      <c r="L366" s="37"/>
      <c r="M366" s="170" t="s">
        <v>3</v>
      </c>
      <c r="N366" s="171" t="s">
        <v>42</v>
      </c>
      <c r="O366" s="70"/>
      <c r="P366" s="172">
        <f>O366*H366</f>
        <v>0</v>
      </c>
      <c r="Q366" s="172">
        <v>0</v>
      </c>
      <c r="R366" s="172">
        <f>Q366*H366</f>
        <v>0</v>
      </c>
      <c r="S366" s="172">
        <v>0</v>
      </c>
      <c r="T366" s="173">
        <f>S366*H366</f>
        <v>0</v>
      </c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R366" s="174" t="s">
        <v>295</v>
      </c>
      <c r="AT366" s="174" t="s">
        <v>139</v>
      </c>
      <c r="AU366" s="174" t="s">
        <v>81</v>
      </c>
      <c r="AY366" s="17" t="s">
        <v>135</v>
      </c>
      <c r="BE366" s="175">
        <f>IF(N366="základní",J366,0)</f>
        <v>0</v>
      </c>
      <c r="BF366" s="175">
        <f>IF(N366="snížená",J366,0)</f>
        <v>0</v>
      </c>
      <c r="BG366" s="175">
        <f>IF(N366="zákl. přenesená",J366,0)</f>
        <v>0</v>
      </c>
      <c r="BH366" s="175">
        <f>IF(N366="sníž. přenesená",J366,0)</f>
        <v>0</v>
      </c>
      <c r="BI366" s="175">
        <f>IF(N366="nulová",J366,0)</f>
        <v>0</v>
      </c>
      <c r="BJ366" s="17" t="s">
        <v>79</v>
      </c>
      <c r="BK366" s="175">
        <f>ROUND(I366*H366,2)</f>
        <v>0</v>
      </c>
      <c r="BL366" s="17" t="s">
        <v>295</v>
      </c>
      <c r="BM366" s="174" t="s">
        <v>1021</v>
      </c>
    </row>
    <row r="367" s="2" customFormat="1">
      <c r="A367" s="36"/>
      <c r="B367" s="37"/>
      <c r="C367" s="36"/>
      <c r="D367" s="176" t="s">
        <v>146</v>
      </c>
      <c r="E367" s="36"/>
      <c r="F367" s="177" t="s">
        <v>1022</v>
      </c>
      <c r="G367" s="36"/>
      <c r="H367" s="36"/>
      <c r="I367" s="178"/>
      <c r="J367" s="36"/>
      <c r="K367" s="36"/>
      <c r="L367" s="37"/>
      <c r="M367" s="179"/>
      <c r="N367" s="180"/>
      <c r="O367" s="70"/>
      <c r="P367" s="70"/>
      <c r="Q367" s="70"/>
      <c r="R367" s="70"/>
      <c r="S367" s="70"/>
      <c r="T367" s="71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T367" s="17" t="s">
        <v>146</v>
      </c>
      <c r="AU367" s="17" t="s">
        <v>81</v>
      </c>
    </row>
    <row r="368" s="12" customFormat="1" ht="25.92" customHeight="1">
      <c r="A368" s="12"/>
      <c r="B368" s="149"/>
      <c r="C368" s="12"/>
      <c r="D368" s="150" t="s">
        <v>70</v>
      </c>
      <c r="E368" s="151" t="s">
        <v>1023</v>
      </c>
      <c r="F368" s="151" t="s">
        <v>1024</v>
      </c>
      <c r="G368" s="12"/>
      <c r="H368" s="12"/>
      <c r="I368" s="152"/>
      <c r="J368" s="153">
        <f>BK368</f>
        <v>0</v>
      </c>
      <c r="K368" s="12"/>
      <c r="L368" s="149"/>
      <c r="M368" s="154"/>
      <c r="N368" s="155"/>
      <c r="O368" s="155"/>
      <c r="P368" s="156">
        <f>SUM(P369:P371)</f>
        <v>0</v>
      </c>
      <c r="Q368" s="155"/>
      <c r="R368" s="156">
        <f>SUM(R369:R371)</f>
        <v>0</v>
      </c>
      <c r="S368" s="155"/>
      <c r="T368" s="157">
        <f>SUM(T369:T371)</f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150" t="s">
        <v>144</v>
      </c>
      <c r="AT368" s="158" t="s">
        <v>70</v>
      </c>
      <c r="AU368" s="158" t="s">
        <v>71</v>
      </c>
      <c r="AY368" s="150" t="s">
        <v>135</v>
      </c>
      <c r="BK368" s="159">
        <f>SUM(BK369:BK371)</f>
        <v>0</v>
      </c>
    </row>
    <row r="369" s="2" customFormat="1" ht="24.15" customHeight="1">
      <c r="A369" s="36"/>
      <c r="B369" s="162"/>
      <c r="C369" s="163" t="s">
        <v>1025</v>
      </c>
      <c r="D369" s="163" t="s">
        <v>139</v>
      </c>
      <c r="E369" s="164" t="s">
        <v>1026</v>
      </c>
      <c r="F369" s="165" t="s">
        <v>1027</v>
      </c>
      <c r="G369" s="166" t="s">
        <v>1028</v>
      </c>
      <c r="H369" s="167">
        <v>4</v>
      </c>
      <c r="I369" s="168"/>
      <c r="J369" s="169">
        <f>ROUND(I369*H369,2)</f>
        <v>0</v>
      </c>
      <c r="K369" s="165" t="s">
        <v>3</v>
      </c>
      <c r="L369" s="37"/>
      <c r="M369" s="170" t="s">
        <v>3</v>
      </c>
      <c r="N369" s="171" t="s">
        <v>42</v>
      </c>
      <c r="O369" s="70"/>
      <c r="P369" s="172">
        <f>O369*H369</f>
        <v>0</v>
      </c>
      <c r="Q369" s="172">
        <v>0</v>
      </c>
      <c r="R369" s="172">
        <f>Q369*H369</f>
        <v>0</v>
      </c>
      <c r="S369" s="172">
        <v>0</v>
      </c>
      <c r="T369" s="173">
        <f>S369*H369</f>
        <v>0</v>
      </c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R369" s="174" t="s">
        <v>1029</v>
      </c>
      <c r="AT369" s="174" t="s">
        <v>139</v>
      </c>
      <c r="AU369" s="174" t="s">
        <v>79</v>
      </c>
      <c r="AY369" s="17" t="s">
        <v>135</v>
      </c>
      <c r="BE369" s="175">
        <f>IF(N369="základní",J369,0)</f>
        <v>0</v>
      </c>
      <c r="BF369" s="175">
        <f>IF(N369="snížená",J369,0)</f>
        <v>0</v>
      </c>
      <c r="BG369" s="175">
        <f>IF(N369="zákl. přenesená",J369,0)</f>
        <v>0</v>
      </c>
      <c r="BH369" s="175">
        <f>IF(N369="sníž. přenesená",J369,0)</f>
        <v>0</v>
      </c>
      <c r="BI369" s="175">
        <f>IF(N369="nulová",J369,0)</f>
        <v>0</v>
      </c>
      <c r="BJ369" s="17" t="s">
        <v>79</v>
      </c>
      <c r="BK369" s="175">
        <f>ROUND(I369*H369,2)</f>
        <v>0</v>
      </c>
      <c r="BL369" s="17" t="s">
        <v>1029</v>
      </c>
      <c r="BM369" s="174" t="s">
        <v>1030</v>
      </c>
    </row>
    <row r="370" s="2" customFormat="1" ht="16.5" customHeight="1">
      <c r="A370" s="36"/>
      <c r="B370" s="162"/>
      <c r="C370" s="163" t="s">
        <v>1031</v>
      </c>
      <c r="D370" s="163" t="s">
        <v>139</v>
      </c>
      <c r="E370" s="164" t="s">
        <v>1032</v>
      </c>
      <c r="F370" s="165" t="s">
        <v>1033</v>
      </c>
      <c r="G370" s="166" t="s">
        <v>186</v>
      </c>
      <c r="H370" s="167">
        <v>2</v>
      </c>
      <c r="I370" s="168"/>
      <c r="J370" s="169">
        <f>ROUND(I370*H370,2)</f>
        <v>0</v>
      </c>
      <c r="K370" s="165" t="s">
        <v>3</v>
      </c>
      <c r="L370" s="37"/>
      <c r="M370" s="170" t="s">
        <v>3</v>
      </c>
      <c r="N370" s="171" t="s">
        <v>42</v>
      </c>
      <c r="O370" s="70"/>
      <c r="P370" s="172">
        <f>O370*H370</f>
        <v>0</v>
      </c>
      <c r="Q370" s="172">
        <v>0</v>
      </c>
      <c r="R370" s="172">
        <f>Q370*H370</f>
        <v>0</v>
      </c>
      <c r="S370" s="172">
        <v>0</v>
      </c>
      <c r="T370" s="173">
        <f>S370*H370</f>
        <v>0</v>
      </c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R370" s="174" t="s">
        <v>1029</v>
      </c>
      <c r="AT370" s="174" t="s">
        <v>139</v>
      </c>
      <c r="AU370" s="174" t="s">
        <v>79</v>
      </c>
      <c r="AY370" s="17" t="s">
        <v>135</v>
      </c>
      <c r="BE370" s="175">
        <f>IF(N370="základní",J370,0)</f>
        <v>0</v>
      </c>
      <c r="BF370" s="175">
        <f>IF(N370="snížená",J370,0)</f>
        <v>0</v>
      </c>
      <c r="BG370" s="175">
        <f>IF(N370="zákl. přenesená",J370,0)</f>
        <v>0</v>
      </c>
      <c r="BH370" s="175">
        <f>IF(N370="sníž. přenesená",J370,0)</f>
        <v>0</v>
      </c>
      <c r="BI370" s="175">
        <f>IF(N370="nulová",J370,0)</f>
        <v>0</v>
      </c>
      <c r="BJ370" s="17" t="s">
        <v>79</v>
      </c>
      <c r="BK370" s="175">
        <f>ROUND(I370*H370,2)</f>
        <v>0</v>
      </c>
      <c r="BL370" s="17" t="s">
        <v>1029</v>
      </c>
      <c r="BM370" s="174" t="s">
        <v>1034</v>
      </c>
    </row>
    <row r="371" s="2" customFormat="1">
      <c r="A371" s="36"/>
      <c r="B371" s="37"/>
      <c r="C371" s="36"/>
      <c r="D371" s="196" t="s">
        <v>1035</v>
      </c>
      <c r="E371" s="36"/>
      <c r="F371" s="197" t="s">
        <v>1036</v>
      </c>
      <c r="G371" s="36"/>
      <c r="H371" s="36"/>
      <c r="I371" s="178"/>
      <c r="J371" s="36"/>
      <c r="K371" s="36"/>
      <c r="L371" s="37"/>
      <c r="M371" s="191"/>
      <c r="N371" s="192"/>
      <c r="O371" s="193"/>
      <c r="P371" s="193"/>
      <c r="Q371" s="193"/>
      <c r="R371" s="193"/>
      <c r="S371" s="193"/>
      <c r="T371" s="194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T371" s="17" t="s">
        <v>1035</v>
      </c>
      <c r="AU371" s="17" t="s">
        <v>79</v>
      </c>
    </row>
    <row r="372" s="2" customFormat="1" ht="6.96" customHeight="1">
      <c r="A372" s="36"/>
      <c r="B372" s="53"/>
      <c r="C372" s="54"/>
      <c r="D372" s="54"/>
      <c r="E372" s="54"/>
      <c r="F372" s="54"/>
      <c r="G372" s="54"/>
      <c r="H372" s="54"/>
      <c r="I372" s="54"/>
      <c r="J372" s="54"/>
      <c r="K372" s="54"/>
      <c r="L372" s="37"/>
      <c r="M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</row>
  </sheetData>
  <autoFilter ref="C97:K371"/>
  <mergeCells count="9">
    <mergeCell ref="E7:H7"/>
    <mergeCell ref="E9:H9"/>
    <mergeCell ref="E18:H18"/>
    <mergeCell ref="E27:H27"/>
    <mergeCell ref="E48:H48"/>
    <mergeCell ref="E50:H50"/>
    <mergeCell ref="E88:H88"/>
    <mergeCell ref="E90:H90"/>
    <mergeCell ref="L2:V2"/>
  </mergeCells>
  <hyperlinks>
    <hyperlink ref="F102" r:id="rId1" display="https://podminky.urs.cz/item/CS_URS_2024_01/310271035"/>
    <hyperlink ref="F105" r:id="rId2" display="https://podminky.urs.cz/item/CS_URS_2024_01/310271075"/>
    <hyperlink ref="F107" r:id="rId3" display="https://podminky.urs.cz/item/CS_URS_2024_01/342272225"/>
    <hyperlink ref="F109" r:id="rId4" display="https://podminky.urs.cz/item/CS_URS_2024_01/342272235"/>
    <hyperlink ref="F111" r:id="rId5" display="https://podminky.urs.cz/item/CS_URS_2024_01/342291111"/>
    <hyperlink ref="F113" r:id="rId6" display="https://podminky.urs.cz/item/CS_URS_2024_01/342291112"/>
    <hyperlink ref="F115" r:id="rId7" display="https://podminky.urs.cz/item/CS_URS_2024_01/342291121"/>
    <hyperlink ref="F117" r:id="rId8" display="https://podminky.urs.cz/item/CS_URS_2024_01/346244381"/>
    <hyperlink ref="F119" r:id="rId9" display="https://podminky.urs.cz/item/CS_URS_2024_01/346244383"/>
    <hyperlink ref="F121" r:id="rId10" display="https://podminky.urs.cz/item/CS_URS_2024_01/346244384"/>
    <hyperlink ref="F124" r:id="rId11" display="https://podminky.urs.cz/item/CS_URS_2024_01/611315417"/>
    <hyperlink ref="F126" r:id="rId12" display="https://podminky.urs.cz/item/CS_URS_2024_01/611321135"/>
    <hyperlink ref="F128" r:id="rId13" display="https://podminky.urs.cz/item/CS_URS_2024_01/612142001"/>
    <hyperlink ref="F130" r:id="rId14" display="https://podminky.urs.cz/item/CS_URS_2024_01/612321121"/>
    <hyperlink ref="F132" r:id="rId15" display="https://podminky.urs.cz/item/CS_URS_2024_01/612321141"/>
    <hyperlink ref="F134" r:id="rId16" display="https://podminky.urs.cz/item/CS_URS_2024_01/612322141"/>
    <hyperlink ref="F136" r:id="rId17" display="https://podminky.urs.cz/item/CS_URS_2024_01/612325302"/>
    <hyperlink ref="F138" r:id="rId18" display="https://podminky.urs.cz/item/CS_URS_2024_01/619995001"/>
    <hyperlink ref="F140" r:id="rId19" display="https://podminky.urs.cz/item/CS_URS_2024_01/631311115"/>
    <hyperlink ref="F142" r:id="rId20" display="https://podminky.urs.cz/item/CS_URS_2024_01/631319203"/>
    <hyperlink ref="F144" r:id="rId21" display="https://podminky.urs.cz/item/CS_URS_2024_01/632450123"/>
    <hyperlink ref="F146" r:id="rId22" display="https://podminky.urs.cz/item/CS_URS_2024_01/632481213"/>
    <hyperlink ref="F149" r:id="rId23" display="https://podminky.urs.cz/item/CS_URS_2024_01/642942611"/>
    <hyperlink ref="F154" r:id="rId24" display="https://podminky.urs.cz/item/CS_URS_2024_01/642944121"/>
    <hyperlink ref="F157" r:id="rId25" display="https://podminky.urs.cz/item/CS_URS_2024_01/642945111"/>
    <hyperlink ref="F162" r:id="rId26" display="https://podminky.urs.cz/item/CS_URS_2024_01/949101111"/>
    <hyperlink ref="F166" r:id="rId27" display="https://podminky.urs.cz/item/CS_URS_2024_01/953993321"/>
    <hyperlink ref="F170" r:id="rId28" display="https://podminky.urs.cz/item/CS_URS_2024_01/985131111"/>
    <hyperlink ref="F172" r:id="rId29" display="https://podminky.urs.cz/item/CS_URS_2024_01/985311111"/>
    <hyperlink ref="F174" r:id="rId30" display="https://podminky.urs.cz/item/CS_URS_2024_01/985311312"/>
    <hyperlink ref="F176" r:id="rId31" display="https://podminky.urs.cz/item/CS_URS_2024_01/985312111"/>
    <hyperlink ref="F178" r:id="rId32" display="https://podminky.urs.cz/item/CS_URS_2024_01/985312131"/>
    <hyperlink ref="F181" r:id="rId33" display="https://podminky.urs.cz/item/CS_URS_2024_01/998011009"/>
    <hyperlink ref="F185" r:id="rId34" display="https://podminky.urs.cz/item/CS_URS_2024_01/711111001"/>
    <hyperlink ref="F188" r:id="rId35" display="https://podminky.urs.cz/item/CS_URS_2024_01/711141559"/>
    <hyperlink ref="F191" r:id="rId36" display="https://podminky.urs.cz/item/CS_URS_2024_01/998711212"/>
    <hyperlink ref="F194" r:id="rId37" display="https://podminky.urs.cz/item/CS_URS_2024_01/763113341"/>
    <hyperlink ref="F196" r:id="rId38" display="https://podminky.urs.cz/item/CS_URS_2024_01/763122401"/>
    <hyperlink ref="F198" r:id="rId39" display="https://podminky.urs.cz/item/CS_URS_2024_01/763131411"/>
    <hyperlink ref="F200" r:id="rId40" display="https://podminky.urs.cz/item/CS_URS_2024_01/763131451"/>
    <hyperlink ref="F202" r:id="rId41" display="https://podminky.urs.cz/item/CS_URS_2024_01/763131712"/>
    <hyperlink ref="F204" r:id="rId42" display="https://podminky.urs.cz/item/CS_URS_2024_01/763131714"/>
    <hyperlink ref="F206" r:id="rId43" display="https://podminky.urs.cz/item/CS_URS_2024_01/763131772"/>
    <hyperlink ref="F208" r:id="rId44" display="https://podminky.urs.cz/item/CS_URS_2024_01/763135102"/>
    <hyperlink ref="F211" r:id="rId45" display="https://podminky.urs.cz/item/CS_URS_2024_01/763164551"/>
    <hyperlink ref="F213" r:id="rId46" display="https://podminky.urs.cz/item/CS_URS_2024_01/763411115"/>
    <hyperlink ref="F215" r:id="rId47" display="https://podminky.urs.cz/item/CS_URS_2024_01/763411215"/>
    <hyperlink ref="F217" r:id="rId48" display="https://podminky.urs.cz/item/CS_URS_2024_01/998763412"/>
    <hyperlink ref="F220" r:id="rId49" display="https://podminky.urs.cz/item/CS_URS_2024_01/766622131"/>
    <hyperlink ref="F223" r:id="rId50" display="https://podminky.urs.cz/item/CS_URS_2024_01/766622216"/>
    <hyperlink ref="F226" r:id="rId51" display="https://podminky.urs.cz/item/CS_URS_2024_01/766660001"/>
    <hyperlink ref="F231" r:id="rId52" display="https://podminky.urs.cz/item/CS_URS_2024_01/766660002"/>
    <hyperlink ref="F234" r:id="rId53" display="https://podminky.urs.cz/item/CS_URS_2024_01/766660021"/>
    <hyperlink ref="F237" r:id="rId54" display="https://podminky.urs.cz/item/CS_URS_2024_01/766660728"/>
    <hyperlink ref="F242" r:id="rId55" display="https://podminky.urs.cz/item/CS_URS_2024_01/766660729"/>
    <hyperlink ref="F245" r:id="rId56" display="https://podminky.urs.cz/item/CS_URS_2024_01/766660730"/>
    <hyperlink ref="F248" r:id="rId57" display="https://podminky.urs.cz/item/CS_URS_2024_01/766660731"/>
    <hyperlink ref="F251" r:id="rId58" display="https://podminky.urs.cz/item/CS_URS_2024_01/766660733"/>
    <hyperlink ref="F254" r:id="rId59" display="https://podminky.urs.cz/item/CS_URS_2024_01/766660734"/>
    <hyperlink ref="F257" r:id="rId60" display="https://podminky.urs.cz/item/CS_URS_2024_01/766694116"/>
    <hyperlink ref="F261" r:id="rId61" display="https://podminky.urs.cz/item/CS_URS_2024_01/998766212"/>
    <hyperlink ref="F264" r:id="rId62" display="https://podminky.urs.cz/item/CS_URS_2024_01/767627306"/>
    <hyperlink ref="F266" r:id="rId63" display="https://podminky.urs.cz/item/CS_URS_2024_01/767627307"/>
    <hyperlink ref="F268" r:id="rId64" display="https://podminky.urs.cz/item/CS_URS_2024_01/998767212"/>
    <hyperlink ref="F271" r:id="rId65" display="https://podminky.urs.cz/item/CS_URS_2024_01/771121011"/>
    <hyperlink ref="F273" r:id="rId66" display="https://podminky.urs.cz/item/CS_URS_2024_01/771151011"/>
    <hyperlink ref="F275" r:id="rId67" display="https://podminky.urs.cz/item/CS_URS_2024_01/771574513"/>
    <hyperlink ref="F278" r:id="rId68" display="https://podminky.urs.cz/item/CS_URS_2024_01/771577221"/>
    <hyperlink ref="F280" r:id="rId69" display="https://podminky.urs.cz/item/CS_URS_2024_01/771591207"/>
    <hyperlink ref="F283" r:id="rId70" display="https://podminky.urs.cz/item/CS_URS_2024_01/998771212"/>
    <hyperlink ref="F286" r:id="rId71" display="https://podminky.urs.cz/item/CS_URS_2024_01/773213901"/>
    <hyperlink ref="F288" r:id="rId72" display="https://podminky.urs.cz/item/CS_URS_2024_01/773512913"/>
    <hyperlink ref="F290" r:id="rId73" display="https://podminky.urs.cz/item/CS_URS_2024_01/773512923"/>
    <hyperlink ref="F292" r:id="rId74" display="https://podminky.urs.cz/item/CS_URS_2024_01/773993901"/>
    <hyperlink ref="F294" r:id="rId75" display="https://podminky.urs.cz/item/CS_URS_2024_01/773993905"/>
    <hyperlink ref="F296" r:id="rId76" display="https://podminky.urs.cz/item/CS_URS_2024_01/773993907"/>
    <hyperlink ref="F299" r:id="rId77" display="https://podminky.urs.cz/item/CS_URS_2024_01/776111116"/>
    <hyperlink ref="F301" r:id="rId78" display="https://podminky.urs.cz/item/CS_URS_2024_01/776121112"/>
    <hyperlink ref="F303" r:id="rId79" display="https://podminky.urs.cz/item/CS_URS_2024_01/776141111"/>
    <hyperlink ref="F305" r:id="rId80" display="https://podminky.urs.cz/item/CS_URS_2024_01/776221111"/>
    <hyperlink ref="F308" r:id="rId81" display="https://podminky.urs.cz/item/CS_URS_2024_01/776411111"/>
    <hyperlink ref="F311" r:id="rId82" display="https://podminky.urs.cz/item/CS_URS_2024_01/998776212"/>
    <hyperlink ref="F314" r:id="rId83" display="https://podminky.urs.cz/item/CS_URS_2024_01/781121011"/>
    <hyperlink ref="F316" r:id="rId84" display="https://podminky.urs.cz/item/CS_URS_2024_01/781131207"/>
    <hyperlink ref="F319" r:id="rId85" display="https://podminky.urs.cz/item/CS_URS_2024_01/781131237"/>
    <hyperlink ref="F322" r:id="rId86" display="https://podminky.urs.cz/item/CS_URS_2024_01/781151031"/>
    <hyperlink ref="F324" r:id="rId87" display="https://podminky.urs.cz/item/CS_URS_2024_01/781472313"/>
    <hyperlink ref="F327" r:id="rId88" display="https://podminky.urs.cz/item/CS_URS_2024_01/781492311"/>
    <hyperlink ref="F330" r:id="rId89" display="https://podminky.urs.cz/item/CS_URS_2024_01/781495115"/>
    <hyperlink ref="F332" r:id="rId90" display="https://podminky.urs.cz/item/CS_URS_2024_01/781674123"/>
    <hyperlink ref="F335" r:id="rId91" display="https://podminky.urs.cz/item/CS_URS_2024_01/998781212"/>
    <hyperlink ref="F338" r:id="rId92" display="https://podminky.urs.cz/item/CS_URS_2024_01/783106807"/>
    <hyperlink ref="F340" r:id="rId93" display="https://podminky.urs.cz/item/CS_URS_2024_01/783117101"/>
    <hyperlink ref="F342" r:id="rId94" display="https://podminky.urs.cz/item/CS_URS_2024_01/783122131"/>
    <hyperlink ref="F344" r:id="rId95" display="https://podminky.urs.cz/item/CS_URS_2024_01/783306807"/>
    <hyperlink ref="F346" r:id="rId96" display="https://podminky.urs.cz/item/CS_URS_2024_01/783314101"/>
    <hyperlink ref="F348" r:id="rId97" display="https://podminky.urs.cz/item/CS_URS_2024_01/783315101"/>
    <hyperlink ref="F350" r:id="rId98" display="https://podminky.urs.cz/item/CS_URS_2024_01/783317101"/>
    <hyperlink ref="F353" r:id="rId99" display="https://podminky.urs.cz/item/CS_URS_2024_01/784181101"/>
    <hyperlink ref="F355" r:id="rId100" display="https://podminky.urs.cz/item/CS_URS_2024_01/784211101"/>
    <hyperlink ref="F358" r:id="rId101" display="https://podminky.urs.cz/item/CS_URS_2024_01/786624121"/>
    <hyperlink ref="F361" r:id="rId102" display="https://podminky.urs.cz/item/CS_URS_2024_01/998786212"/>
    <hyperlink ref="F364" r:id="rId103" display="https://podminky.urs.cz/item/CS_URS_2024_01/787911111"/>
    <hyperlink ref="F367" r:id="rId104" display="https://podminky.urs.cz/item/CS_URS_2024_01/99878721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0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="1" customFormat="1" ht="24.96" customHeight="1">
      <c r="B4" s="20"/>
      <c r="D4" s="21" t="s">
        <v>100</v>
      </c>
      <c r="L4" s="20"/>
      <c r="M4" s="112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13" t="str">
        <f>'Rekapitulace stavby'!K6</f>
        <v>DPMUnL - rekonstrukce objektu Tichá 128/2 a 129/4, Všebořice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101</v>
      </c>
      <c r="E8" s="36"/>
      <c r="F8" s="36"/>
      <c r="G8" s="36"/>
      <c r="H8" s="36"/>
      <c r="I8" s="36"/>
      <c r="J8" s="36"/>
      <c r="K8" s="36"/>
      <c r="L8" s="114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0" t="s">
        <v>1037</v>
      </c>
      <c r="F9" s="36"/>
      <c r="G9" s="36"/>
      <c r="H9" s="36"/>
      <c r="I9" s="36"/>
      <c r="J9" s="36"/>
      <c r="K9" s="36"/>
      <c r="L9" s="114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114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19</v>
      </c>
      <c r="E11" s="36"/>
      <c r="F11" s="25" t="s">
        <v>3</v>
      </c>
      <c r="G11" s="36"/>
      <c r="H11" s="36"/>
      <c r="I11" s="30" t="s">
        <v>20</v>
      </c>
      <c r="J11" s="25" t="s">
        <v>3</v>
      </c>
      <c r="K11" s="36"/>
      <c r="L11" s="114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21</v>
      </c>
      <c r="E12" s="36"/>
      <c r="F12" s="25" t="s">
        <v>22</v>
      </c>
      <c r="G12" s="36"/>
      <c r="H12" s="36"/>
      <c r="I12" s="30" t="s">
        <v>23</v>
      </c>
      <c r="J12" s="62" t="str">
        <f>'Rekapitulace stavby'!AN8</f>
        <v>13. 6. 2024</v>
      </c>
      <c r="K12" s="36"/>
      <c r="L12" s="114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114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25</v>
      </c>
      <c r="E14" s="36"/>
      <c r="F14" s="36"/>
      <c r="G14" s="36"/>
      <c r="H14" s="36"/>
      <c r="I14" s="30" t="s">
        <v>26</v>
      </c>
      <c r="J14" s="25" t="str">
        <f>IF('Rekapitulace stavby'!AN10="","",'Rekapitulace stavby'!AN10)</f>
        <v/>
      </c>
      <c r="K14" s="36"/>
      <c r="L14" s="114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28</v>
      </c>
      <c r="J15" s="25" t="str">
        <f>IF('Rekapitulace stavby'!AN11="","",'Rekapitulace stavby'!AN11)</f>
        <v/>
      </c>
      <c r="K15" s="36"/>
      <c r="L15" s="114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114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26</v>
      </c>
      <c r="J17" s="31" t="str">
        <f>'Rekapitulace stavby'!AN13</f>
        <v>Vyplň údaj</v>
      </c>
      <c r="K17" s="36"/>
      <c r="L17" s="114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114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114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26</v>
      </c>
      <c r="J20" s="25" t="str">
        <f>IF('Rekapitulace stavby'!AN16="","",'Rekapitulace stavby'!AN16)</f>
        <v/>
      </c>
      <c r="K20" s="36"/>
      <c r="L20" s="114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tr">
        <f>IF('Rekapitulace stavby'!E17="","",'Rekapitulace stavby'!E17)</f>
        <v xml:space="preserve"> </v>
      </c>
      <c r="F21" s="36"/>
      <c r="G21" s="36"/>
      <c r="H21" s="36"/>
      <c r="I21" s="30" t="s">
        <v>28</v>
      </c>
      <c r="J21" s="25" t="str">
        <f>IF('Rekapitulace stavby'!AN17="","",'Rekapitulace stavby'!AN17)</f>
        <v/>
      </c>
      <c r="K21" s="36"/>
      <c r="L21" s="114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114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33</v>
      </c>
      <c r="E23" s="36"/>
      <c r="F23" s="36"/>
      <c r="G23" s="36"/>
      <c r="H23" s="36"/>
      <c r="I23" s="30" t="s">
        <v>26</v>
      </c>
      <c r="J23" s="25" t="s">
        <v>3</v>
      </c>
      <c r="K23" s="36"/>
      <c r="L23" s="11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34</v>
      </c>
      <c r="F24" s="36"/>
      <c r="G24" s="36"/>
      <c r="H24" s="36"/>
      <c r="I24" s="30" t="s">
        <v>28</v>
      </c>
      <c r="J24" s="25" t="s">
        <v>3</v>
      </c>
      <c r="K24" s="36"/>
      <c r="L24" s="114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114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35</v>
      </c>
      <c r="E26" s="36"/>
      <c r="F26" s="36"/>
      <c r="G26" s="36"/>
      <c r="H26" s="36"/>
      <c r="I26" s="36"/>
      <c r="J26" s="36"/>
      <c r="K26" s="36"/>
      <c r="L26" s="114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15"/>
      <c r="B27" s="116"/>
      <c r="C27" s="115"/>
      <c r="D27" s="115"/>
      <c r="E27" s="34" t="s">
        <v>3</v>
      </c>
      <c r="F27" s="34"/>
      <c r="G27" s="34"/>
      <c r="H27" s="3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114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2"/>
      <c r="E29" s="82"/>
      <c r="F29" s="82"/>
      <c r="G29" s="82"/>
      <c r="H29" s="82"/>
      <c r="I29" s="82"/>
      <c r="J29" s="82"/>
      <c r="K29" s="82"/>
      <c r="L29" s="11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18" t="s">
        <v>37</v>
      </c>
      <c r="E30" s="36"/>
      <c r="F30" s="36"/>
      <c r="G30" s="36"/>
      <c r="H30" s="36"/>
      <c r="I30" s="36"/>
      <c r="J30" s="88">
        <f>ROUND(J83, 2)</f>
        <v>0</v>
      </c>
      <c r="K30" s="36"/>
      <c r="L30" s="114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14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39</v>
      </c>
      <c r="G32" s="36"/>
      <c r="H32" s="36"/>
      <c r="I32" s="41" t="s">
        <v>38</v>
      </c>
      <c r="J32" s="41" t="s">
        <v>40</v>
      </c>
      <c r="K32" s="36"/>
      <c r="L32" s="114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19" t="s">
        <v>41</v>
      </c>
      <c r="E33" s="30" t="s">
        <v>42</v>
      </c>
      <c r="F33" s="120">
        <f>ROUND((SUM(BE83:BE93)),  2)</f>
        <v>0</v>
      </c>
      <c r="G33" s="36"/>
      <c r="H33" s="36"/>
      <c r="I33" s="121">
        <v>0.20999999999999999</v>
      </c>
      <c r="J33" s="120">
        <f>ROUND(((SUM(BE83:BE93))*I33),  2)</f>
        <v>0</v>
      </c>
      <c r="K33" s="36"/>
      <c r="L33" s="114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43</v>
      </c>
      <c r="F34" s="120">
        <f>ROUND((SUM(BF83:BF93)),  2)</f>
        <v>0</v>
      </c>
      <c r="G34" s="36"/>
      <c r="H34" s="36"/>
      <c r="I34" s="121">
        <v>0.12</v>
      </c>
      <c r="J34" s="120">
        <f>ROUND(((SUM(BF83:BF93))*I34),  2)</f>
        <v>0</v>
      </c>
      <c r="K34" s="36"/>
      <c r="L34" s="114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44</v>
      </c>
      <c r="F35" s="120">
        <f>ROUND((SUM(BG83:BG93)),  2)</f>
        <v>0</v>
      </c>
      <c r="G35" s="36"/>
      <c r="H35" s="36"/>
      <c r="I35" s="121">
        <v>0.20999999999999999</v>
      </c>
      <c r="J35" s="120">
        <f>0</f>
        <v>0</v>
      </c>
      <c r="K35" s="36"/>
      <c r="L35" s="114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45</v>
      </c>
      <c r="F36" s="120">
        <f>ROUND((SUM(BH83:BH93)),  2)</f>
        <v>0</v>
      </c>
      <c r="G36" s="36"/>
      <c r="H36" s="36"/>
      <c r="I36" s="121">
        <v>0.12</v>
      </c>
      <c r="J36" s="120">
        <f>0</f>
        <v>0</v>
      </c>
      <c r="K36" s="36"/>
      <c r="L36" s="114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46</v>
      </c>
      <c r="F37" s="120">
        <f>ROUND((SUM(BI83:BI93)),  2)</f>
        <v>0</v>
      </c>
      <c r="G37" s="36"/>
      <c r="H37" s="36"/>
      <c r="I37" s="121">
        <v>0</v>
      </c>
      <c r="J37" s="120">
        <f>0</f>
        <v>0</v>
      </c>
      <c r="K37" s="36"/>
      <c r="L37" s="114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114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2"/>
      <c r="D39" s="123" t="s">
        <v>47</v>
      </c>
      <c r="E39" s="74"/>
      <c r="F39" s="74"/>
      <c r="G39" s="124" t="s">
        <v>48</v>
      </c>
      <c r="H39" s="125" t="s">
        <v>49</v>
      </c>
      <c r="I39" s="74"/>
      <c r="J39" s="126">
        <f>SUM(J30:J37)</f>
        <v>0</v>
      </c>
      <c r="K39" s="127"/>
      <c r="L39" s="114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114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="2" customFormat="1" ht="6.96" customHeight="1">
      <c r="A44" s="36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114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="2" customFormat="1" ht="24.96" customHeight="1">
      <c r="A45" s="36"/>
      <c r="B45" s="37"/>
      <c r="C45" s="21" t="s">
        <v>103</v>
      </c>
      <c r="D45" s="36"/>
      <c r="E45" s="36"/>
      <c r="F45" s="36"/>
      <c r="G45" s="36"/>
      <c r="H45" s="36"/>
      <c r="I45" s="36"/>
      <c r="J45" s="36"/>
      <c r="K45" s="36"/>
      <c r="L45" s="114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114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12" customHeight="1">
      <c r="A47" s="36"/>
      <c r="B47" s="37"/>
      <c r="C47" s="30" t="s">
        <v>17</v>
      </c>
      <c r="D47" s="36"/>
      <c r="E47" s="36"/>
      <c r="F47" s="36"/>
      <c r="G47" s="36"/>
      <c r="H47" s="36"/>
      <c r="I47" s="36"/>
      <c r="J47" s="36"/>
      <c r="K47" s="36"/>
      <c r="L47" s="114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16.5" customHeight="1">
      <c r="A48" s="36"/>
      <c r="B48" s="37"/>
      <c r="C48" s="36"/>
      <c r="D48" s="36"/>
      <c r="E48" s="113" t="str">
        <f>E7</f>
        <v>DPMUnL - rekonstrukce objektu Tichá 128/2 a 129/4, Všebořice</v>
      </c>
      <c r="F48" s="30"/>
      <c r="G48" s="30"/>
      <c r="H48" s="30"/>
      <c r="I48" s="36"/>
      <c r="J48" s="36"/>
      <c r="K48" s="36"/>
      <c r="L48" s="114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101</v>
      </c>
      <c r="D49" s="36"/>
      <c r="E49" s="36"/>
      <c r="F49" s="36"/>
      <c r="G49" s="36"/>
      <c r="H49" s="36"/>
      <c r="I49" s="36"/>
      <c r="J49" s="36"/>
      <c r="K49" s="36"/>
      <c r="L49" s="114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60" t="str">
        <f>E9</f>
        <v>3. etapa - VRN</v>
      </c>
      <c r="F50" s="36"/>
      <c r="G50" s="36"/>
      <c r="H50" s="36"/>
      <c r="I50" s="36"/>
      <c r="J50" s="36"/>
      <c r="K50" s="36"/>
      <c r="L50" s="114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2" customFormat="1" ht="6.96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114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="2" customFormat="1" ht="12" customHeight="1">
      <c r="A52" s="36"/>
      <c r="B52" s="37"/>
      <c r="C52" s="30" t="s">
        <v>21</v>
      </c>
      <c r="D52" s="36"/>
      <c r="E52" s="36"/>
      <c r="F52" s="25" t="str">
        <f>F12</f>
        <v xml:space="preserve">Všebořice </v>
      </c>
      <c r="G52" s="36"/>
      <c r="H52" s="36"/>
      <c r="I52" s="30" t="s">
        <v>23</v>
      </c>
      <c r="J52" s="62" t="str">
        <f>IF(J12="","",J12)</f>
        <v>13. 6. 2024</v>
      </c>
      <c r="K52" s="36"/>
      <c r="L52" s="114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6.96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114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5.15" customHeight="1">
      <c r="A54" s="36"/>
      <c r="B54" s="37"/>
      <c r="C54" s="30" t="s">
        <v>25</v>
      </c>
      <c r="D54" s="36"/>
      <c r="E54" s="36"/>
      <c r="F54" s="25" t="str">
        <f>E15</f>
        <v xml:space="preserve"> </v>
      </c>
      <c r="G54" s="36"/>
      <c r="H54" s="36"/>
      <c r="I54" s="30" t="s">
        <v>31</v>
      </c>
      <c r="J54" s="34" t="str">
        <f>E21</f>
        <v xml:space="preserve"> </v>
      </c>
      <c r="K54" s="36"/>
      <c r="L54" s="114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25.65" customHeight="1">
      <c r="A55" s="36"/>
      <c r="B55" s="37"/>
      <c r="C55" s="30" t="s">
        <v>29</v>
      </c>
      <c r="D55" s="36"/>
      <c r="E55" s="36"/>
      <c r="F55" s="25" t="str">
        <f>IF(E18="","",E18)</f>
        <v>Vyplň údaj</v>
      </c>
      <c r="G55" s="36"/>
      <c r="H55" s="36"/>
      <c r="I55" s="30" t="s">
        <v>33</v>
      </c>
      <c r="J55" s="34" t="str">
        <f>E24</f>
        <v>STAVEBNÍ ROZPOČTY s.r.o</v>
      </c>
      <c r="K55" s="36"/>
      <c r="L55" s="1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0.32" customHeight="1">
      <c r="A56" s="36"/>
      <c r="B56" s="37"/>
      <c r="C56" s="36"/>
      <c r="D56" s="36"/>
      <c r="E56" s="36"/>
      <c r="F56" s="36"/>
      <c r="G56" s="36"/>
      <c r="H56" s="36"/>
      <c r="I56" s="36"/>
      <c r="J56" s="36"/>
      <c r="K56" s="36"/>
      <c r="L56" s="114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29.28" customHeight="1">
      <c r="A57" s="36"/>
      <c r="B57" s="37"/>
      <c r="C57" s="128" t="s">
        <v>104</v>
      </c>
      <c r="D57" s="122"/>
      <c r="E57" s="122"/>
      <c r="F57" s="122"/>
      <c r="G57" s="122"/>
      <c r="H57" s="122"/>
      <c r="I57" s="122"/>
      <c r="J57" s="129" t="s">
        <v>105</v>
      </c>
      <c r="K57" s="122"/>
      <c r="L57" s="114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0.32" customHeight="1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114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22.8" customHeight="1">
      <c r="A59" s="36"/>
      <c r="B59" s="37"/>
      <c r="C59" s="130" t="s">
        <v>69</v>
      </c>
      <c r="D59" s="36"/>
      <c r="E59" s="36"/>
      <c r="F59" s="36"/>
      <c r="G59" s="36"/>
      <c r="H59" s="36"/>
      <c r="I59" s="36"/>
      <c r="J59" s="88">
        <f>J83</f>
        <v>0</v>
      </c>
      <c r="K59" s="36"/>
      <c r="L59" s="114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7" t="s">
        <v>106</v>
      </c>
    </row>
    <row r="60" s="9" customFormat="1" ht="24.96" customHeight="1">
      <c r="A60" s="9"/>
      <c r="B60" s="131"/>
      <c r="C60" s="9"/>
      <c r="D60" s="132" t="s">
        <v>1038</v>
      </c>
      <c r="E60" s="133"/>
      <c r="F60" s="133"/>
      <c r="G60" s="133"/>
      <c r="H60" s="133"/>
      <c r="I60" s="133"/>
      <c r="J60" s="134">
        <f>J84</f>
        <v>0</v>
      </c>
      <c r="K60" s="9"/>
      <c r="L60" s="13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5"/>
      <c r="C61" s="10"/>
      <c r="D61" s="136" t="s">
        <v>1039</v>
      </c>
      <c r="E61" s="137"/>
      <c r="F61" s="137"/>
      <c r="G61" s="137"/>
      <c r="H61" s="137"/>
      <c r="I61" s="137"/>
      <c r="J61" s="138">
        <f>J85</f>
        <v>0</v>
      </c>
      <c r="K61" s="10"/>
      <c r="L61" s="13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5"/>
      <c r="C62" s="10"/>
      <c r="D62" s="136" t="s">
        <v>1040</v>
      </c>
      <c r="E62" s="137"/>
      <c r="F62" s="137"/>
      <c r="G62" s="137"/>
      <c r="H62" s="137"/>
      <c r="I62" s="137"/>
      <c r="J62" s="138">
        <f>J88</f>
        <v>0</v>
      </c>
      <c r="K62" s="10"/>
      <c r="L62" s="13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5"/>
      <c r="C63" s="10"/>
      <c r="D63" s="136" t="s">
        <v>1041</v>
      </c>
      <c r="E63" s="137"/>
      <c r="F63" s="137"/>
      <c r="G63" s="137"/>
      <c r="H63" s="137"/>
      <c r="I63" s="137"/>
      <c r="J63" s="138">
        <f>J91</f>
        <v>0</v>
      </c>
      <c r="K63" s="10"/>
      <c r="L63" s="13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6"/>
      <c r="B64" s="37"/>
      <c r="C64" s="36"/>
      <c r="D64" s="36"/>
      <c r="E64" s="36"/>
      <c r="F64" s="36"/>
      <c r="G64" s="36"/>
      <c r="H64" s="36"/>
      <c r="I64" s="36"/>
      <c r="J64" s="36"/>
      <c r="K64" s="36"/>
      <c r="L64" s="114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="2" customFormat="1" ht="6.96" customHeight="1">
      <c r="A65" s="36"/>
      <c r="B65" s="53"/>
      <c r="C65" s="54"/>
      <c r="D65" s="54"/>
      <c r="E65" s="54"/>
      <c r="F65" s="54"/>
      <c r="G65" s="54"/>
      <c r="H65" s="54"/>
      <c r="I65" s="54"/>
      <c r="J65" s="54"/>
      <c r="K65" s="54"/>
      <c r="L65" s="114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9" s="2" customFormat="1" ht="6.96" customHeight="1">
      <c r="A69" s="36"/>
      <c r="B69" s="55"/>
      <c r="C69" s="56"/>
      <c r="D69" s="56"/>
      <c r="E69" s="56"/>
      <c r="F69" s="56"/>
      <c r="G69" s="56"/>
      <c r="H69" s="56"/>
      <c r="I69" s="56"/>
      <c r="J69" s="56"/>
      <c r="K69" s="56"/>
      <c r="L69" s="114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="2" customFormat="1" ht="24.96" customHeight="1">
      <c r="A70" s="36"/>
      <c r="B70" s="37"/>
      <c r="C70" s="21" t="s">
        <v>120</v>
      </c>
      <c r="D70" s="36"/>
      <c r="E70" s="36"/>
      <c r="F70" s="36"/>
      <c r="G70" s="36"/>
      <c r="H70" s="36"/>
      <c r="I70" s="36"/>
      <c r="J70" s="36"/>
      <c r="K70" s="36"/>
      <c r="L70" s="114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="2" customFormat="1" ht="6.96" customHeight="1">
      <c r="A71" s="36"/>
      <c r="B71" s="37"/>
      <c r="C71" s="36"/>
      <c r="D71" s="36"/>
      <c r="E71" s="36"/>
      <c r="F71" s="36"/>
      <c r="G71" s="36"/>
      <c r="H71" s="36"/>
      <c r="I71" s="36"/>
      <c r="J71" s="36"/>
      <c r="K71" s="36"/>
      <c r="L71" s="114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="2" customFormat="1" ht="12" customHeight="1">
      <c r="A72" s="36"/>
      <c r="B72" s="37"/>
      <c r="C72" s="30" t="s">
        <v>17</v>
      </c>
      <c r="D72" s="36"/>
      <c r="E72" s="36"/>
      <c r="F72" s="36"/>
      <c r="G72" s="36"/>
      <c r="H72" s="36"/>
      <c r="I72" s="36"/>
      <c r="J72" s="36"/>
      <c r="K72" s="36"/>
      <c r="L72" s="114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="2" customFormat="1" ht="16.5" customHeight="1">
      <c r="A73" s="36"/>
      <c r="B73" s="37"/>
      <c r="C73" s="36"/>
      <c r="D73" s="36"/>
      <c r="E73" s="113" t="str">
        <f>E7</f>
        <v>DPMUnL - rekonstrukce objektu Tichá 128/2 a 129/4, Všebořice</v>
      </c>
      <c r="F73" s="30"/>
      <c r="G73" s="30"/>
      <c r="H73" s="30"/>
      <c r="I73" s="36"/>
      <c r="J73" s="36"/>
      <c r="K73" s="36"/>
      <c r="L73" s="114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="2" customFormat="1" ht="12" customHeight="1">
      <c r="A74" s="36"/>
      <c r="B74" s="37"/>
      <c r="C74" s="30" t="s">
        <v>101</v>
      </c>
      <c r="D74" s="36"/>
      <c r="E74" s="36"/>
      <c r="F74" s="36"/>
      <c r="G74" s="36"/>
      <c r="H74" s="36"/>
      <c r="I74" s="36"/>
      <c r="J74" s="36"/>
      <c r="K74" s="36"/>
      <c r="L74" s="114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="2" customFormat="1" ht="16.5" customHeight="1">
      <c r="A75" s="36"/>
      <c r="B75" s="37"/>
      <c r="C75" s="36"/>
      <c r="D75" s="36"/>
      <c r="E75" s="60" t="str">
        <f>E9</f>
        <v>3. etapa - VRN</v>
      </c>
      <c r="F75" s="36"/>
      <c r="G75" s="36"/>
      <c r="H75" s="36"/>
      <c r="I75" s="36"/>
      <c r="J75" s="36"/>
      <c r="K75" s="36"/>
      <c r="L75" s="114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="2" customFormat="1" ht="6.96" customHeigh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114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2" customHeight="1">
      <c r="A77" s="36"/>
      <c r="B77" s="37"/>
      <c r="C77" s="30" t="s">
        <v>21</v>
      </c>
      <c r="D77" s="36"/>
      <c r="E77" s="36"/>
      <c r="F77" s="25" t="str">
        <f>F12</f>
        <v xml:space="preserve">Všebořice </v>
      </c>
      <c r="G77" s="36"/>
      <c r="H77" s="36"/>
      <c r="I77" s="30" t="s">
        <v>23</v>
      </c>
      <c r="J77" s="62" t="str">
        <f>IF(J12="","",J12)</f>
        <v>13. 6. 2024</v>
      </c>
      <c r="K77" s="36"/>
      <c r="L77" s="114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6.96" customHeight="1">
      <c r="A78" s="36"/>
      <c r="B78" s="37"/>
      <c r="C78" s="36"/>
      <c r="D78" s="36"/>
      <c r="E78" s="36"/>
      <c r="F78" s="36"/>
      <c r="G78" s="36"/>
      <c r="H78" s="36"/>
      <c r="I78" s="36"/>
      <c r="J78" s="36"/>
      <c r="K78" s="36"/>
      <c r="L78" s="114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15.15" customHeight="1">
      <c r="A79" s="36"/>
      <c r="B79" s="37"/>
      <c r="C79" s="30" t="s">
        <v>25</v>
      </c>
      <c r="D79" s="36"/>
      <c r="E79" s="36"/>
      <c r="F79" s="25" t="str">
        <f>E15</f>
        <v xml:space="preserve"> </v>
      </c>
      <c r="G79" s="36"/>
      <c r="H79" s="36"/>
      <c r="I79" s="30" t="s">
        <v>31</v>
      </c>
      <c r="J79" s="34" t="str">
        <f>E21</f>
        <v xml:space="preserve"> </v>
      </c>
      <c r="K79" s="36"/>
      <c r="L79" s="114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2" customFormat="1" ht="25.65" customHeight="1">
      <c r="A80" s="36"/>
      <c r="B80" s="37"/>
      <c r="C80" s="30" t="s">
        <v>29</v>
      </c>
      <c r="D80" s="36"/>
      <c r="E80" s="36"/>
      <c r="F80" s="25" t="str">
        <f>IF(E18="","",E18)</f>
        <v>Vyplň údaj</v>
      </c>
      <c r="G80" s="36"/>
      <c r="H80" s="36"/>
      <c r="I80" s="30" t="s">
        <v>33</v>
      </c>
      <c r="J80" s="34" t="str">
        <f>E24</f>
        <v>STAVEBNÍ ROZPOČTY s.r.o</v>
      </c>
      <c r="K80" s="36"/>
      <c r="L80" s="114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="2" customFormat="1" ht="10.32" customHeight="1">
      <c r="A81" s="36"/>
      <c r="B81" s="37"/>
      <c r="C81" s="36"/>
      <c r="D81" s="36"/>
      <c r="E81" s="36"/>
      <c r="F81" s="36"/>
      <c r="G81" s="36"/>
      <c r="H81" s="36"/>
      <c r="I81" s="36"/>
      <c r="J81" s="36"/>
      <c r="K81" s="36"/>
      <c r="L81" s="114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11" customFormat="1" ht="29.28" customHeight="1">
      <c r="A82" s="139"/>
      <c r="B82" s="140"/>
      <c r="C82" s="141" t="s">
        <v>121</v>
      </c>
      <c r="D82" s="142" t="s">
        <v>56</v>
      </c>
      <c r="E82" s="142" t="s">
        <v>52</v>
      </c>
      <c r="F82" s="142" t="s">
        <v>53</v>
      </c>
      <c r="G82" s="142" t="s">
        <v>122</v>
      </c>
      <c r="H82" s="142" t="s">
        <v>123</v>
      </c>
      <c r="I82" s="142" t="s">
        <v>124</v>
      </c>
      <c r="J82" s="142" t="s">
        <v>105</v>
      </c>
      <c r="K82" s="143" t="s">
        <v>125</v>
      </c>
      <c r="L82" s="144"/>
      <c r="M82" s="78" t="s">
        <v>3</v>
      </c>
      <c r="N82" s="79" t="s">
        <v>41</v>
      </c>
      <c r="O82" s="79" t="s">
        <v>126</v>
      </c>
      <c r="P82" s="79" t="s">
        <v>127</v>
      </c>
      <c r="Q82" s="79" t="s">
        <v>128</v>
      </c>
      <c r="R82" s="79" t="s">
        <v>129</v>
      </c>
      <c r="S82" s="79" t="s">
        <v>130</v>
      </c>
      <c r="T82" s="80" t="s">
        <v>131</v>
      </c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</row>
    <row r="83" s="2" customFormat="1" ht="22.8" customHeight="1">
      <c r="A83" s="36"/>
      <c r="B83" s="37"/>
      <c r="C83" s="85" t="s">
        <v>132</v>
      </c>
      <c r="D83" s="36"/>
      <c r="E83" s="36"/>
      <c r="F83" s="36"/>
      <c r="G83" s="36"/>
      <c r="H83" s="36"/>
      <c r="I83" s="36"/>
      <c r="J83" s="145">
        <f>BK83</f>
        <v>0</v>
      </c>
      <c r="K83" s="36"/>
      <c r="L83" s="37"/>
      <c r="M83" s="81"/>
      <c r="N83" s="66"/>
      <c r="O83" s="82"/>
      <c r="P83" s="146">
        <f>P84</f>
        <v>0</v>
      </c>
      <c r="Q83" s="82"/>
      <c r="R83" s="146">
        <f>R84</f>
        <v>0</v>
      </c>
      <c r="S83" s="82"/>
      <c r="T83" s="147">
        <f>T84</f>
        <v>0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T83" s="17" t="s">
        <v>70</v>
      </c>
      <c r="AU83" s="17" t="s">
        <v>106</v>
      </c>
      <c r="BK83" s="148">
        <f>BK84</f>
        <v>0</v>
      </c>
    </row>
    <row r="84" s="12" customFormat="1" ht="25.92" customHeight="1">
      <c r="A84" s="12"/>
      <c r="B84" s="149"/>
      <c r="C84" s="12"/>
      <c r="D84" s="150" t="s">
        <v>70</v>
      </c>
      <c r="E84" s="151" t="s">
        <v>86</v>
      </c>
      <c r="F84" s="151" t="s">
        <v>1042</v>
      </c>
      <c r="G84" s="12"/>
      <c r="H84" s="12"/>
      <c r="I84" s="152"/>
      <c r="J84" s="153">
        <f>BK84</f>
        <v>0</v>
      </c>
      <c r="K84" s="12"/>
      <c r="L84" s="149"/>
      <c r="M84" s="154"/>
      <c r="N84" s="155"/>
      <c r="O84" s="155"/>
      <c r="P84" s="156">
        <f>P85+P88+P91</f>
        <v>0</v>
      </c>
      <c r="Q84" s="155"/>
      <c r="R84" s="156">
        <f>R85+R88+R91</f>
        <v>0</v>
      </c>
      <c r="S84" s="155"/>
      <c r="T84" s="157">
        <f>T85+T88+T91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50" t="s">
        <v>304</v>
      </c>
      <c r="AT84" s="158" t="s">
        <v>70</v>
      </c>
      <c r="AU84" s="158" t="s">
        <v>71</v>
      </c>
      <c r="AY84" s="150" t="s">
        <v>135</v>
      </c>
      <c r="BK84" s="159">
        <f>BK85+BK88+BK91</f>
        <v>0</v>
      </c>
    </row>
    <row r="85" s="12" customFormat="1" ht="22.8" customHeight="1">
      <c r="A85" s="12"/>
      <c r="B85" s="149"/>
      <c r="C85" s="12"/>
      <c r="D85" s="150" t="s">
        <v>70</v>
      </c>
      <c r="E85" s="160" t="s">
        <v>1043</v>
      </c>
      <c r="F85" s="160" t="s">
        <v>1044</v>
      </c>
      <c r="G85" s="12"/>
      <c r="H85" s="12"/>
      <c r="I85" s="152"/>
      <c r="J85" s="161">
        <f>BK85</f>
        <v>0</v>
      </c>
      <c r="K85" s="12"/>
      <c r="L85" s="149"/>
      <c r="M85" s="154"/>
      <c r="N85" s="155"/>
      <c r="O85" s="155"/>
      <c r="P85" s="156">
        <f>SUM(P86:P87)</f>
        <v>0</v>
      </c>
      <c r="Q85" s="155"/>
      <c r="R85" s="156">
        <f>SUM(R86:R87)</f>
        <v>0</v>
      </c>
      <c r="S85" s="155"/>
      <c r="T85" s="157">
        <f>SUM(T86:T87)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50" t="s">
        <v>304</v>
      </c>
      <c r="AT85" s="158" t="s">
        <v>70</v>
      </c>
      <c r="AU85" s="158" t="s">
        <v>79</v>
      </c>
      <c r="AY85" s="150" t="s">
        <v>135</v>
      </c>
      <c r="BK85" s="159">
        <f>SUM(BK86:BK87)</f>
        <v>0</v>
      </c>
    </row>
    <row r="86" s="2" customFormat="1" ht="16.5" customHeight="1">
      <c r="A86" s="36"/>
      <c r="B86" s="162"/>
      <c r="C86" s="163" t="s">
        <v>79</v>
      </c>
      <c r="D86" s="163" t="s">
        <v>139</v>
      </c>
      <c r="E86" s="164" t="s">
        <v>1045</v>
      </c>
      <c r="F86" s="165" t="s">
        <v>1044</v>
      </c>
      <c r="G86" s="166" t="s">
        <v>1046</v>
      </c>
      <c r="H86" s="167">
        <v>1</v>
      </c>
      <c r="I86" s="168"/>
      <c r="J86" s="169">
        <f>ROUND(I86*H86,2)</f>
        <v>0</v>
      </c>
      <c r="K86" s="165" t="s">
        <v>143</v>
      </c>
      <c r="L86" s="37"/>
      <c r="M86" s="170" t="s">
        <v>3</v>
      </c>
      <c r="N86" s="171" t="s">
        <v>42</v>
      </c>
      <c r="O86" s="70"/>
      <c r="P86" s="172">
        <f>O86*H86</f>
        <v>0</v>
      </c>
      <c r="Q86" s="172">
        <v>0</v>
      </c>
      <c r="R86" s="172">
        <f>Q86*H86</f>
        <v>0</v>
      </c>
      <c r="S86" s="172">
        <v>0</v>
      </c>
      <c r="T86" s="173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74" t="s">
        <v>1047</v>
      </c>
      <c r="AT86" s="174" t="s">
        <v>139</v>
      </c>
      <c r="AU86" s="174" t="s">
        <v>81</v>
      </c>
      <c r="AY86" s="17" t="s">
        <v>135</v>
      </c>
      <c r="BE86" s="175">
        <f>IF(N86="základní",J86,0)</f>
        <v>0</v>
      </c>
      <c r="BF86" s="175">
        <f>IF(N86="snížená",J86,0)</f>
        <v>0</v>
      </c>
      <c r="BG86" s="175">
        <f>IF(N86="zákl. přenesená",J86,0)</f>
        <v>0</v>
      </c>
      <c r="BH86" s="175">
        <f>IF(N86="sníž. přenesená",J86,0)</f>
        <v>0</v>
      </c>
      <c r="BI86" s="175">
        <f>IF(N86="nulová",J86,0)</f>
        <v>0</v>
      </c>
      <c r="BJ86" s="17" t="s">
        <v>79</v>
      </c>
      <c r="BK86" s="175">
        <f>ROUND(I86*H86,2)</f>
        <v>0</v>
      </c>
      <c r="BL86" s="17" t="s">
        <v>1047</v>
      </c>
      <c r="BM86" s="174" t="s">
        <v>1048</v>
      </c>
    </row>
    <row r="87" s="2" customFormat="1">
      <c r="A87" s="36"/>
      <c r="B87" s="37"/>
      <c r="C87" s="36"/>
      <c r="D87" s="176" t="s">
        <v>146</v>
      </c>
      <c r="E87" s="36"/>
      <c r="F87" s="177" t="s">
        <v>1049</v>
      </c>
      <c r="G87" s="36"/>
      <c r="H87" s="36"/>
      <c r="I87" s="178"/>
      <c r="J87" s="36"/>
      <c r="K87" s="36"/>
      <c r="L87" s="37"/>
      <c r="M87" s="179"/>
      <c r="N87" s="180"/>
      <c r="O87" s="70"/>
      <c r="P87" s="70"/>
      <c r="Q87" s="70"/>
      <c r="R87" s="70"/>
      <c r="S87" s="70"/>
      <c r="T87" s="71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7" t="s">
        <v>146</v>
      </c>
      <c r="AU87" s="17" t="s">
        <v>81</v>
      </c>
    </row>
    <row r="88" s="12" customFormat="1" ht="22.8" customHeight="1">
      <c r="A88" s="12"/>
      <c r="B88" s="149"/>
      <c r="C88" s="12"/>
      <c r="D88" s="150" t="s">
        <v>70</v>
      </c>
      <c r="E88" s="160" t="s">
        <v>1050</v>
      </c>
      <c r="F88" s="160" t="s">
        <v>1051</v>
      </c>
      <c r="G88" s="12"/>
      <c r="H88" s="12"/>
      <c r="I88" s="152"/>
      <c r="J88" s="161">
        <f>BK88</f>
        <v>0</v>
      </c>
      <c r="K88" s="12"/>
      <c r="L88" s="149"/>
      <c r="M88" s="154"/>
      <c r="N88" s="155"/>
      <c r="O88" s="155"/>
      <c r="P88" s="156">
        <f>SUM(P89:P90)</f>
        <v>0</v>
      </c>
      <c r="Q88" s="155"/>
      <c r="R88" s="156">
        <f>SUM(R89:R90)</f>
        <v>0</v>
      </c>
      <c r="S88" s="155"/>
      <c r="T88" s="157">
        <f>SUM(T89:T90)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50" t="s">
        <v>304</v>
      </c>
      <c r="AT88" s="158" t="s">
        <v>70</v>
      </c>
      <c r="AU88" s="158" t="s">
        <v>79</v>
      </c>
      <c r="AY88" s="150" t="s">
        <v>135</v>
      </c>
      <c r="BK88" s="159">
        <f>SUM(BK89:BK90)</f>
        <v>0</v>
      </c>
    </row>
    <row r="89" s="2" customFormat="1" ht="16.5" customHeight="1">
      <c r="A89" s="36"/>
      <c r="B89" s="162"/>
      <c r="C89" s="163" t="s">
        <v>81</v>
      </c>
      <c r="D89" s="163" t="s">
        <v>139</v>
      </c>
      <c r="E89" s="164" t="s">
        <v>1052</v>
      </c>
      <c r="F89" s="165" t="s">
        <v>1051</v>
      </c>
      <c r="G89" s="166" t="s">
        <v>1046</v>
      </c>
      <c r="H89" s="167">
        <v>1</v>
      </c>
      <c r="I89" s="168"/>
      <c r="J89" s="169">
        <f>ROUND(I89*H89,2)</f>
        <v>0</v>
      </c>
      <c r="K89" s="165" t="s">
        <v>143</v>
      </c>
      <c r="L89" s="37"/>
      <c r="M89" s="170" t="s">
        <v>3</v>
      </c>
      <c r="N89" s="171" t="s">
        <v>42</v>
      </c>
      <c r="O89" s="70"/>
      <c r="P89" s="172">
        <f>O89*H89</f>
        <v>0</v>
      </c>
      <c r="Q89" s="172">
        <v>0</v>
      </c>
      <c r="R89" s="172">
        <f>Q89*H89</f>
        <v>0</v>
      </c>
      <c r="S89" s="172">
        <v>0</v>
      </c>
      <c r="T89" s="173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74" t="s">
        <v>1047</v>
      </c>
      <c r="AT89" s="174" t="s">
        <v>139</v>
      </c>
      <c r="AU89" s="174" t="s">
        <v>81</v>
      </c>
      <c r="AY89" s="17" t="s">
        <v>135</v>
      </c>
      <c r="BE89" s="175">
        <f>IF(N89="základní",J89,0)</f>
        <v>0</v>
      </c>
      <c r="BF89" s="175">
        <f>IF(N89="snížená",J89,0)</f>
        <v>0</v>
      </c>
      <c r="BG89" s="175">
        <f>IF(N89="zákl. přenesená",J89,0)</f>
        <v>0</v>
      </c>
      <c r="BH89" s="175">
        <f>IF(N89="sníž. přenesená",J89,0)</f>
        <v>0</v>
      </c>
      <c r="BI89" s="175">
        <f>IF(N89="nulová",J89,0)</f>
        <v>0</v>
      </c>
      <c r="BJ89" s="17" t="s">
        <v>79</v>
      </c>
      <c r="BK89" s="175">
        <f>ROUND(I89*H89,2)</f>
        <v>0</v>
      </c>
      <c r="BL89" s="17" t="s">
        <v>1047</v>
      </c>
      <c r="BM89" s="174" t="s">
        <v>1053</v>
      </c>
    </row>
    <row r="90" s="2" customFormat="1">
      <c r="A90" s="36"/>
      <c r="B90" s="37"/>
      <c r="C90" s="36"/>
      <c r="D90" s="176" t="s">
        <v>146</v>
      </c>
      <c r="E90" s="36"/>
      <c r="F90" s="177" t="s">
        <v>1054</v>
      </c>
      <c r="G90" s="36"/>
      <c r="H90" s="36"/>
      <c r="I90" s="178"/>
      <c r="J90" s="36"/>
      <c r="K90" s="36"/>
      <c r="L90" s="37"/>
      <c r="M90" s="179"/>
      <c r="N90" s="180"/>
      <c r="O90" s="70"/>
      <c r="P90" s="70"/>
      <c r="Q90" s="70"/>
      <c r="R90" s="70"/>
      <c r="S90" s="70"/>
      <c r="T90" s="71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7" t="s">
        <v>146</v>
      </c>
      <c r="AU90" s="17" t="s">
        <v>81</v>
      </c>
    </row>
    <row r="91" s="12" customFormat="1" ht="22.8" customHeight="1">
      <c r="A91" s="12"/>
      <c r="B91" s="149"/>
      <c r="C91" s="12"/>
      <c r="D91" s="150" t="s">
        <v>70</v>
      </c>
      <c r="E91" s="160" t="s">
        <v>1055</v>
      </c>
      <c r="F91" s="160" t="s">
        <v>1056</v>
      </c>
      <c r="G91" s="12"/>
      <c r="H91" s="12"/>
      <c r="I91" s="152"/>
      <c r="J91" s="161">
        <f>BK91</f>
        <v>0</v>
      </c>
      <c r="K91" s="12"/>
      <c r="L91" s="149"/>
      <c r="M91" s="154"/>
      <c r="N91" s="155"/>
      <c r="O91" s="155"/>
      <c r="P91" s="156">
        <f>SUM(P92:P93)</f>
        <v>0</v>
      </c>
      <c r="Q91" s="155"/>
      <c r="R91" s="156">
        <f>SUM(R92:R93)</f>
        <v>0</v>
      </c>
      <c r="S91" s="155"/>
      <c r="T91" s="157">
        <f>SUM(T92:T93)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50" t="s">
        <v>304</v>
      </c>
      <c r="AT91" s="158" t="s">
        <v>70</v>
      </c>
      <c r="AU91" s="158" t="s">
        <v>79</v>
      </c>
      <c r="AY91" s="150" t="s">
        <v>135</v>
      </c>
      <c r="BK91" s="159">
        <f>SUM(BK92:BK93)</f>
        <v>0</v>
      </c>
    </row>
    <row r="92" s="2" customFormat="1" ht="16.5" customHeight="1">
      <c r="A92" s="36"/>
      <c r="B92" s="162"/>
      <c r="C92" s="163" t="s">
        <v>136</v>
      </c>
      <c r="D92" s="163" t="s">
        <v>139</v>
      </c>
      <c r="E92" s="164" t="s">
        <v>1057</v>
      </c>
      <c r="F92" s="165" t="s">
        <v>1056</v>
      </c>
      <c r="G92" s="166" t="s">
        <v>1046</v>
      </c>
      <c r="H92" s="167">
        <v>1</v>
      </c>
      <c r="I92" s="168"/>
      <c r="J92" s="169">
        <f>ROUND(I92*H92,2)</f>
        <v>0</v>
      </c>
      <c r="K92" s="165" t="s">
        <v>143</v>
      </c>
      <c r="L92" s="37"/>
      <c r="M92" s="170" t="s">
        <v>3</v>
      </c>
      <c r="N92" s="171" t="s">
        <v>42</v>
      </c>
      <c r="O92" s="70"/>
      <c r="P92" s="172">
        <f>O92*H92</f>
        <v>0</v>
      </c>
      <c r="Q92" s="172">
        <v>0</v>
      </c>
      <c r="R92" s="172">
        <f>Q92*H92</f>
        <v>0</v>
      </c>
      <c r="S92" s="172">
        <v>0</v>
      </c>
      <c r="T92" s="173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74" t="s">
        <v>1047</v>
      </c>
      <c r="AT92" s="174" t="s">
        <v>139</v>
      </c>
      <c r="AU92" s="174" t="s">
        <v>81</v>
      </c>
      <c r="AY92" s="17" t="s">
        <v>135</v>
      </c>
      <c r="BE92" s="175">
        <f>IF(N92="základní",J92,0)</f>
        <v>0</v>
      </c>
      <c r="BF92" s="175">
        <f>IF(N92="snížená",J92,0)</f>
        <v>0</v>
      </c>
      <c r="BG92" s="175">
        <f>IF(N92="zákl. přenesená",J92,0)</f>
        <v>0</v>
      </c>
      <c r="BH92" s="175">
        <f>IF(N92="sníž. přenesená",J92,0)</f>
        <v>0</v>
      </c>
      <c r="BI92" s="175">
        <f>IF(N92="nulová",J92,0)</f>
        <v>0</v>
      </c>
      <c r="BJ92" s="17" t="s">
        <v>79</v>
      </c>
      <c r="BK92" s="175">
        <f>ROUND(I92*H92,2)</f>
        <v>0</v>
      </c>
      <c r="BL92" s="17" t="s">
        <v>1047</v>
      </c>
      <c r="BM92" s="174" t="s">
        <v>1058</v>
      </c>
    </row>
    <row r="93" s="2" customFormat="1">
      <c r="A93" s="36"/>
      <c r="B93" s="37"/>
      <c r="C93" s="36"/>
      <c r="D93" s="176" t="s">
        <v>146</v>
      </c>
      <c r="E93" s="36"/>
      <c r="F93" s="177" t="s">
        <v>1059</v>
      </c>
      <c r="G93" s="36"/>
      <c r="H93" s="36"/>
      <c r="I93" s="178"/>
      <c r="J93" s="36"/>
      <c r="K93" s="36"/>
      <c r="L93" s="37"/>
      <c r="M93" s="191"/>
      <c r="N93" s="192"/>
      <c r="O93" s="193"/>
      <c r="P93" s="193"/>
      <c r="Q93" s="193"/>
      <c r="R93" s="193"/>
      <c r="S93" s="193"/>
      <c r="T93" s="194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7" t="s">
        <v>146</v>
      </c>
      <c r="AU93" s="17" t="s">
        <v>81</v>
      </c>
    </row>
    <row r="94" s="2" customFormat="1" ht="6.96" customHeight="1">
      <c r="A94" s="36"/>
      <c r="B94" s="53"/>
      <c r="C94" s="54"/>
      <c r="D94" s="54"/>
      <c r="E94" s="54"/>
      <c r="F94" s="54"/>
      <c r="G94" s="54"/>
      <c r="H94" s="54"/>
      <c r="I94" s="54"/>
      <c r="J94" s="54"/>
      <c r="K94" s="54"/>
      <c r="L94" s="37"/>
      <c r="M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</sheetData>
  <autoFilter ref="C82:K93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4_01/010001000"/>
    <hyperlink ref="F90" r:id="rId2" display="https://podminky.urs.cz/item/CS_URS_2024_01/020001000"/>
    <hyperlink ref="F93" r:id="rId3" display="https://podminky.urs.cz/item/CS_URS_2024_01/03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="1" customFormat="1" ht="24.96" customHeight="1">
      <c r="B4" s="20"/>
      <c r="D4" s="21" t="s">
        <v>100</v>
      </c>
      <c r="L4" s="20"/>
      <c r="M4" s="112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13" t="str">
        <f>'Rekapitulace stavby'!K6</f>
        <v>DPMUnL - rekonstrukce objektu Tichá 128/2 a 129/4, Všebořice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101</v>
      </c>
      <c r="E8" s="36"/>
      <c r="F8" s="36"/>
      <c r="G8" s="36"/>
      <c r="H8" s="36"/>
      <c r="I8" s="36"/>
      <c r="J8" s="36"/>
      <c r="K8" s="36"/>
      <c r="L8" s="114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0" t="s">
        <v>1060</v>
      </c>
      <c r="F9" s="36"/>
      <c r="G9" s="36"/>
      <c r="H9" s="36"/>
      <c r="I9" s="36"/>
      <c r="J9" s="36"/>
      <c r="K9" s="36"/>
      <c r="L9" s="114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114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19</v>
      </c>
      <c r="E11" s="36"/>
      <c r="F11" s="25" t="s">
        <v>3</v>
      </c>
      <c r="G11" s="36"/>
      <c r="H11" s="36"/>
      <c r="I11" s="30" t="s">
        <v>20</v>
      </c>
      <c r="J11" s="25" t="s">
        <v>3</v>
      </c>
      <c r="K11" s="36"/>
      <c r="L11" s="114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21</v>
      </c>
      <c r="E12" s="36"/>
      <c r="F12" s="25" t="s">
        <v>27</v>
      </c>
      <c r="G12" s="36"/>
      <c r="H12" s="36"/>
      <c r="I12" s="30" t="s">
        <v>23</v>
      </c>
      <c r="J12" s="62" t="str">
        <f>'Rekapitulace stavby'!AN8</f>
        <v>13. 6. 2024</v>
      </c>
      <c r="K12" s="36"/>
      <c r="L12" s="114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114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25</v>
      </c>
      <c r="E14" s="36"/>
      <c r="F14" s="36"/>
      <c r="G14" s="36"/>
      <c r="H14" s="36"/>
      <c r="I14" s="30" t="s">
        <v>26</v>
      </c>
      <c r="J14" s="25" t="str">
        <f>IF('Rekapitulace stavby'!AN10="","",'Rekapitulace stavby'!AN10)</f>
        <v/>
      </c>
      <c r="K14" s="36"/>
      <c r="L14" s="114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28</v>
      </c>
      <c r="J15" s="25" t="str">
        <f>IF('Rekapitulace stavby'!AN11="","",'Rekapitulace stavby'!AN11)</f>
        <v/>
      </c>
      <c r="K15" s="36"/>
      <c r="L15" s="114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114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26</v>
      </c>
      <c r="J17" s="31" t="str">
        <f>'Rekapitulace stavby'!AN13</f>
        <v>Vyplň údaj</v>
      </c>
      <c r="K17" s="36"/>
      <c r="L17" s="114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114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114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26</v>
      </c>
      <c r="J20" s="25" t="str">
        <f>IF('Rekapitulace stavby'!AN16="","",'Rekapitulace stavby'!AN16)</f>
        <v/>
      </c>
      <c r="K20" s="36"/>
      <c r="L20" s="114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tr">
        <f>IF('Rekapitulace stavby'!E17="","",'Rekapitulace stavby'!E17)</f>
        <v xml:space="preserve"> </v>
      </c>
      <c r="F21" s="36"/>
      <c r="G21" s="36"/>
      <c r="H21" s="36"/>
      <c r="I21" s="30" t="s">
        <v>28</v>
      </c>
      <c r="J21" s="25" t="str">
        <f>IF('Rekapitulace stavby'!AN17="","",'Rekapitulace stavby'!AN17)</f>
        <v/>
      </c>
      <c r="K21" s="36"/>
      <c r="L21" s="114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114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33</v>
      </c>
      <c r="E23" s="36"/>
      <c r="F23" s="36"/>
      <c r="G23" s="36"/>
      <c r="H23" s="36"/>
      <c r="I23" s="30" t="s">
        <v>26</v>
      </c>
      <c r="J23" s="25" t="str">
        <f>IF('Rekapitulace stavby'!AN19="","",'Rekapitulace stavby'!AN19)</f>
        <v/>
      </c>
      <c r="K23" s="36"/>
      <c r="L23" s="11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tr">
        <f>IF('Rekapitulace stavby'!E20="","",'Rekapitulace stavby'!E20)</f>
        <v>STAVEBNÍ ROZPOČTY s.r.o</v>
      </c>
      <c r="F24" s="36"/>
      <c r="G24" s="36"/>
      <c r="H24" s="36"/>
      <c r="I24" s="30" t="s">
        <v>28</v>
      </c>
      <c r="J24" s="25" t="str">
        <f>IF('Rekapitulace stavby'!AN20="","",'Rekapitulace stavby'!AN20)</f>
        <v/>
      </c>
      <c r="K24" s="36"/>
      <c r="L24" s="114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114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35</v>
      </c>
      <c r="E26" s="36"/>
      <c r="F26" s="36"/>
      <c r="G26" s="36"/>
      <c r="H26" s="36"/>
      <c r="I26" s="36"/>
      <c r="J26" s="36"/>
      <c r="K26" s="36"/>
      <c r="L26" s="114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15"/>
      <c r="B27" s="116"/>
      <c r="C27" s="115"/>
      <c r="D27" s="115"/>
      <c r="E27" s="34" t="s">
        <v>3</v>
      </c>
      <c r="F27" s="34"/>
      <c r="G27" s="34"/>
      <c r="H27" s="3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114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2"/>
      <c r="E29" s="82"/>
      <c r="F29" s="82"/>
      <c r="G29" s="82"/>
      <c r="H29" s="82"/>
      <c r="I29" s="82"/>
      <c r="J29" s="82"/>
      <c r="K29" s="82"/>
      <c r="L29" s="11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18" t="s">
        <v>37</v>
      </c>
      <c r="E30" s="36"/>
      <c r="F30" s="36"/>
      <c r="G30" s="36"/>
      <c r="H30" s="36"/>
      <c r="I30" s="36"/>
      <c r="J30" s="88">
        <f>ROUND(J87, 2)</f>
        <v>0</v>
      </c>
      <c r="K30" s="36"/>
      <c r="L30" s="114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14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39</v>
      </c>
      <c r="G32" s="36"/>
      <c r="H32" s="36"/>
      <c r="I32" s="41" t="s">
        <v>38</v>
      </c>
      <c r="J32" s="41" t="s">
        <v>40</v>
      </c>
      <c r="K32" s="36"/>
      <c r="L32" s="114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19" t="s">
        <v>41</v>
      </c>
      <c r="E33" s="30" t="s">
        <v>42</v>
      </c>
      <c r="F33" s="120">
        <f>ROUND((SUM(BE87:BE309)),  2)</f>
        <v>0</v>
      </c>
      <c r="G33" s="36"/>
      <c r="H33" s="36"/>
      <c r="I33" s="121">
        <v>0.20999999999999999</v>
      </c>
      <c r="J33" s="120">
        <f>ROUND(((SUM(BE87:BE309))*I33),  2)</f>
        <v>0</v>
      </c>
      <c r="K33" s="36"/>
      <c r="L33" s="114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43</v>
      </c>
      <c r="F34" s="120">
        <f>ROUND((SUM(BF87:BF309)),  2)</f>
        <v>0</v>
      </c>
      <c r="G34" s="36"/>
      <c r="H34" s="36"/>
      <c r="I34" s="121">
        <v>0.12</v>
      </c>
      <c r="J34" s="120">
        <f>ROUND(((SUM(BF87:BF309))*I34),  2)</f>
        <v>0</v>
      </c>
      <c r="K34" s="36"/>
      <c r="L34" s="114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44</v>
      </c>
      <c r="F35" s="120">
        <f>ROUND((SUM(BG87:BG309)),  2)</f>
        <v>0</v>
      </c>
      <c r="G35" s="36"/>
      <c r="H35" s="36"/>
      <c r="I35" s="121">
        <v>0.20999999999999999</v>
      </c>
      <c r="J35" s="120">
        <f>0</f>
        <v>0</v>
      </c>
      <c r="K35" s="36"/>
      <c r="L35" s="114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45</v>
      </c>
      <c r="F36" s="120">
        <f>ROUND((SUM(BH87:BH309)),  2)</f>
        <v>0</v>
      </c>
      <c r="G36" s="36"/>
      <c r="H36" s="36"/>
      <c r="I36" s="121">
        <v>0.12</v>
      </c>
      <c r="J36" s="120">
        <f>0</f>
        <v>0</v>
      </c>
      <c r="K36" s="36"/>
      <c r="L36" s="114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46</v>
      </c>
      <c r="F37" s="120">
        <f>ROUND((SUM(BI87:BI309)),  2)</f>
        <v>0</v>
      </c>
      <c r="G37" s="36"/>
      <c r="H37" s="36"/>
      <c r="I37" s="121">
        <v>0</v>
      </c>
      <c r="J37" s="120">
        <f>0</f>
        <v>0</v>
      </c>
      <c r="K37" s="36"/>
      <c r="L37" s="114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114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2"/>
      <c r="D39" s="123" t="s">
        <v>47</v>
      </c>
      <c r="E39" s="74"/>
      <c r="F39" s="74"/>
      <c r="G39" s="124" t="s">
        <v>48</v>
      </c>
      <c r="H39" s="125" t="s">
        <v>49</v>
      </c>
      <c r="I39" s="74"/>
      <c r="J39" s="126">
        <f>SUM(J30:J37)</f>
        <v>0</v>
      </c>
      <c r="K39" s="127"/>
      <c r="L39" s="114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114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="2" customFormat="1" ht="6.96" customHeight="1">
      <c r="A44" s="36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114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="2" customFormat="1" ht="24.96" customHeight="1">
      <c r="A45" s="36"/>
      <c r="B45" s="37"/>
      <c r="C45" s="21" t="s">
        <v>103</v>
      </c>
      <c r="D45" s="36"/>
      <c r="E45" s="36"/>
      <c r="F45" s="36"/>
      <c r="G45" s="36"/>
      <c r="H45" s="36"/>
      <c r="I45" s="36"/>
      <c r="J45" s="36"/>
      <c r="K45" s="36"/>
      <c r="L45" s="114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114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12" customHeight="1">
      <c r="A47" s="36"/>
      <c r="B47" s="37"/>
      <c r="C47" s="30" t="s">
        <v>17</v>
      </c>
      <c r="D47" s="36"/>
      <c r="E47" s="36"/>
      <c r="F47" s="36"/>
      <c r="G47" s="36"/>
      <c r="H47" s="36"/>
      <c r="I47" s="36"/>
      <c r="J47" s="36"/>
      <c r="K47" s="36"/>
      <c r="L47" s="114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16.5" customHeight="1">
      <c r="A48" s="36"/>
      <c r="B48" s="37"/>
      <c r="C48" s="36"/>
      <c r="D48" s="36"/>
      <c r="E48" s="113" t="str">
        <f>E7</f>
        <v>DPMUnL - rekonstrukce objektu Tichá 128/2 a 129/4, Všebořice</v>
      </c>
      <c r="F48" s="30"/>
      <c r="G48" s="30"/>
      <c r="H48" s="30"/>
      <c r="I48" s="36"/>
      <c r="J48" s="36"/>
      <c r="K48" s="36"/>
      <c r="L48" s="114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101</v>
      </c>
      <c r="D49" s="36"/>
      <c r="E49" s="36"/>
      <c r="F49" s="36"/>
      <c r="G49" s="36"/>
      <c r="H49" s="36"/>
      <c r="I49" s="36"/>
      <c r="J49" s="36"/>
      <c r="K49" s="36"/>
      <c r="L49" s="114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60" t="str">
        <f>E9</f>
        <v>D1.4 - Elektroinstalace</v>
      </c>
      <c r="F50" s="36"/>
      <c r="G50" s="36"/>
      <c r="H50" s="36"/>
      <c r="I50" s="36"/>
      <c r="J50" s="36"/>
      <c r="K50" s="36"/>
      <c r="L50" s="114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2" customFormat="1" ht="6.96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114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="2" customFormat="1" ht="12" customHeight="1">
      <c r="A52" s="36"/>
      <c r="B52" s="37"/>
      <c r="C52" s="30" t="s">
        <v>21</v>
      </c>
      <c r="D52" s="36"/>
      <c r="E52" s="36"/>
      <c r="F52" s="25" t="str">
        <f>F12</f>
        <v xml:space="preserve"> </v>
      </c>
      <c r="G52" s="36"/>
      <c r="H52" s="36"/>
      <c r="I52" s="30" t="s">
        <v>23</v>
      </c>
      <c r="J52" s="62" t="str">
        <f>IF(J12="","",J12)</f>
        <v>13. 6. 2024</v>
      </c>
      <c r="K52" s="36"/>
      <c r="L52" s="114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6.96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114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5.15" customHeight="1">
      <c r="A54" s="36"/>
      <c r="B54" s="37"/>
      <c r="C54" s="30" t="s">
        <v>25</v>
      </c>
      <c r="D54" s="36"/>
      <c r="E54" s="36"/>
      <c r="F54" s="25" t="str">
        <f>E15</f>
        <v xml:space="preserve"> </v>
      </c>
      <c r="G54" s="36"/>
      <c r="H54" s="36"/>
      <c r="I54" s="30" t="s">
        <v>31</v>
      </c>
      <c r="J54" s="34" t="str">
        <f>E21</f>
        <v xml:space="preserve"> </v>
      </c>
      <c r="K54" s="36"/>
      <c r="L54" s="114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25.65" customHeight="1">
      <c r="A55" s="36"/>
      <c r="B55" s="37"/>
      <c r="C55" s="30" t="s">
        <v>29</v>
      </c>
      <c r="D55" s="36"/>
      <c r="E55" s="36"/>
      <c r="F55" s="25" t="str">
        <f>IF(E18="","",E18)</f>
        <v>Vyplň údaj</v>
      </c>
      <c r="G55" s="36"/>
      <c r="H55" s="36"/>
      <c r="I55" s="30" t="s">
        <v>33</v>
      </c>
      <c r="J55" s="34" t="str">
        <f>E24</f>
        <v>STAVEBNÍ ROZPOČTY s.r.o</v>
      </c>
      <c r="K55" s="36"/>
      <c r="L55" s="1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0.32" customHeight="1">
      <c r="A56" s="36"/>
      <c r="B56" s="37"/>
      <c r="C56" s="36"/>
      <c r="D56" s="36"/>
      <c r="E56" s="36"/>
      <c r="F56" s="36"/>
      <c r="G56" s="36"/>
      <c r="H56" s="36"/>
      <c r="I56" s="36"/>
      <c r="J56" s="36"/>
      <c r="K56" s="36"/>
      <c r="L56" s="114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29.28" customHeight="1">
      <c r="A57" s="36"/>
      <c r="B57" s="37"/>
      <c r="C57" s="128" t="s">
        <v>104</v>
      </c>
      <c r="D57" s="122"/>
      <c r="E57" s="122"/>
      <c r="F57" s="122"/>
      <c r="G57" s="122"/>
      <c r="H57" s="122"/>
      <c r="I57" s="122"/>
      <c r="J57" s="129" t="s">
        <v>105</v>
      </c>
      <c r="K57" s="122"/>
      <c r="L57" s="114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0.32" customHeight="1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114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22.8" customHeight="1">
      <c r="A59" s="36"/>
      <c r="B59" s="37"/>
      <c r="C59" s="130" t="s">
        <v>69</v>
      </c>
      <c r="D59" s="36"/>
      <c r="E59" s="36"/>
      <c r="F59" s="36"/>
      <c r="G59" s="36"/>
      <c r="H59" s="36"/>
      <c r="I59" s="36"/>
      <c r="J59" s="88">
        <f>J87</f>
        <v>0</v>
      </c>
      <c r="K59" s="36"/>
      <c r="L59" s="114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7" t="s">
        <v>106</v>
      </c>
    </row>
    <row r="60" s="9" customFormat="1" ht="24.96" customHeight="1">
      <c r="A60" s="9"/>
      <c r="B60" s="131"/>
      <c r="C60" s="9"/>
      <c r="D60" s="132" t="s">
        <v>1061</v>
      </c>
      <c r="E60" s="133"/>
      <c r="F60" s="133"/>
      <c r="G60" s="133"/>
      <c r="H60" s="133"/>
      <c r="I60" s="133"/>
      <c r="J60" s="134">
        <f>J88</f>
        <v>0</v>
      </c>
      <c r="K60" s="9"/>
      <c r="L60" s="13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5"/>
      <c r="C61" s="10"/>
      <c r="D61" s="136" t="s">
        <v>1062</v>
      </c>
      <c r="E61" s="137"/>
      <c r="F61" s="137"/>
      <c r="G61" s="137"/>
      <c r="H61" s="137"/>
      <c r="I61" s="137"/>
      <c r="J61" s="138">
        <f>J211</f>
        <v>0</v>
      </c>
      <c r="K61" s="10"/>
      <c r="L61" s="13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5"/>
      <c r="C62" s="10"/>
      <c r="D62" s="136" t="s">
        <v>1063</v>
      </c>
      <c r="E62" s="137"/>
      <c r="F62" s="137"/>
      <c r="G62" s="137"/>
      <c r="H62" s="137"/>
      <c r="I62" s="137"/>
      <c r="J62" s="138">
        <f>J230</f>
        <v>0</v>
      </c>
      <c r="K62" s="10"/>
      <c r="L62" s="13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35"/>
      <c r="C63" s="10"/>
      <c r="D63" s="136" t="s">
        <v>1064</v>
      </c>
      <c r="E63" s="137"/>
      <c r="F63" s="137"/>
      <c r="G63" s="137"/>
      <c r="H63" s="137"/>
      <c r="I63" s="137"/>
      <c r="J63" s="138">
        <f>J248</f>
        <v>0</v>
      </c>
      <c r="K63" s="10"/>
      <c r="L63" s="13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35"/>
      <c r="C64" s="10"/>
      <c r="D64" s="136" t="s">
        <v>1065</v>
      </c>
      <c r="E64" s="137"/>
      <c r="F64" s="137"/>
      <c r="G64" s="137"/>
      <c r="H64" s="137"/>
      <c r="I64" s="137"/>
      <c r="J64" s="138">
        <f>J264</f>
        <v>0</v>
      </c>
      <c r="K64" s="10"/>
      <c r="L64" s="13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5"/>
      <c r="C65" s="10"/>
      <c r="D65" s="136" t="s">
        <v>1066</v>
      </c>
      <c r="E65" s="137"/>
      <c r="F65" s="137"/>
      <c r="G65" s="137"/>
      <c r="H65" s="137"/>
      <c r="I65" s="137"/>
      <c r="J65" s="138">
        <f>J281</f>
        <v>0</v>
      </c>
      <c r="K65" s="10"/>
      <c r="L65" s="13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31"/>
      <c r="C66" s="9"/>
      <c r="D66" s="132" t="s">
        <v>1067</v>
      </c>
      <c r="E66" s="133"/>
      <c r="F66" s="133"/>
      <c r="G66" s="133"/>
      <c r="H66" s="133"/>
      <c r="I66" s="133"/>
      <c r="J66" s="134">
        <f>J295</f>
        <v>0</v>
      </c>
      <c r="K66" s="9"/>
      <c r="L66" s="13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31"/>
      <c r="C67" s="9"/>
      <c r="D67" s="132" t="s">
        <v>1038</v>
      </c>
      <c r="E67" s="133"/>
      <c r="F67" s="133"/>
      <c r="G67" s="133"/>
      <c r="H67" s="133"/>
      <c r="I67" s="133"/>
      <c r="J67" s="134">
        <f>J304</f>
        <v>0</v>
      </c>
      <c r="K67" s="9"/>
      <c r="L67" s="13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2" customFormat="1" ht="21.84" customHeight="1">
      <c r="A68" s="36"/>
      <c r="B68" s="37"/>
      <c r="C68" s="36"/>
      <c r="D68" s="36"/>
      <c r="E68" s="36"/>
      <c r="F68" s="36"/>
      <c r="G68" s="36"/>
      <c r="H68" s="36"/>
      <c r="I68" s="36"/>
      <c r="J68" s="36"/>
      <c r="K68" s="36"/>
      <c r="L68" s="114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="2" customFormat="1" ht="6.96" customHeight="1">
      <c r="A69" s="36"/>
      <c r="B69" s="53"/>
      <c r="C69" s="54"/>
      <c r="D69" s="54"/>
      <c r="E69" s="54"/>
      <c r="F69" s="54"/>
      <c r="G69" s="54"/>
      <c r="H69" s="54"/>
      <c r="I69" s="54"/>
      <c r="J69" s="54"/>
      <c r="K69" s="54"/>
      <c r="L69" s="114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3" s="2" customFormat="1" ht="6.96" customHeight="1">
      <c r="A73" s="36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114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="2" customFormat="1" ht="24.96" customHeight="1">
      <c r="A74" s="36"/>
      <c r="B74" s="37"/>
      <c r="C74" s="21" t="s">
        <v>120</v>
      </c>
      <c r="D74" s="36"/>
      <c r="E74" s="36"/>
      <c r="F74" s="36"/>
      <c r="G74" s="36"/>
      <c r="H74" s="36"/>
      <c r="I74" s="36"/>
      <c r="J74" s="36"/>
      <c r="K74" s="36"/>
      <c r="L74" s="114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="2" customFormat="1" ht="6.96" customHeight="1">
      <c r="A75" s="36"/>
      <c r="B75" s="37"/>
      <c r="C75" s="36"/>
      <c r="D75" s="36"/>
      <c r="E75" s="36"/>
      <c r="F75" s="36"/>
      <c r="G75" s="36"/>
      <c r="H75" s="36"/>
      <c r="I75" s="36"/>
      <c r="J75" s="36"/>
      <c r="K75" s="36"/>
      <c r="L75" s="114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="2" customFormat="1" ht="12" customHeight="1">
      <c r="A76" s="36"/>
      <c r="B76" s="37"/>
      <c r="C76" s="30" t="s">
        <v>17</v>
      </c>
      <c r="D76" s="36"/>
      <c r="E76" s="36"/>
      <c r="F76" s="36"/>
      <c r="G76" s="36"/>
      <c r="H76" s="36"/>
      <c r="I76" s="36"/>
      <c r="J76" s="36"/>
      <c r="K76" s="36"/>
      <c r="L76" s="114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6.5" customHeight="1">
      <c r="A77" s="36"/>
      <c r="B77" s="37"/>
      <c r="C77" s="36"/>
      <c r="D77" s="36"/>
      <c r="E77" s="113" t="str">
        <f>E7</f>
        <v>DPMUnL - rekonstrukce objektu Tichá 128/2 a 129/4, Všebořice</v>
      </c>
      <c r="F77" s="30"/>
      <c r="G77" s="30"/>
      <c r="H77" s="30"/>
      <c r="I77" s="36"/>
      <c r="J77" s="36"/>
      <c r="K77" s="36"/>
      <c r="L77" s="114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12" customHeight="1">
      <c r="A78" s="36"/>
      <c r="B78" s="37"/>
      <c r="C78" s="30" t="s">
        <v>101</v>
      </c>
      <c r="D78" s="36"/>
      <c r="E78" s="36"/>
      <c r="F78" s="36"/>
      <c r="G78" s="36"/>
      <c r="H78" s="36"/>
      <c r="I78" s="36"/>
      <c r="J78" s="36"/>
      <c r="K78" s="36"/>
      <c r="L78" s="114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16.5" customHeight="1">
      <c r="A79" s="36"/>
      <c r="B79" s="37"/>
      <c r="C79" s="36"/>
      <c r="D79" s="36"/>
      <c r="E79" s="60" t="str">
        <f>E9</f>
        <v>D1.4 - Elektroinstalace</v>
      </c>
      <c r="F79" s="36"/>
      <c r="G79" s="36"/>
      <c r="H79" s="36"/>
      <c r="I79" s="36"/>
      <c r="J79" s="36"/>
      <c r="K79" s="36"/>
      <c r="L79" s="114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2" customFormat="1" ht="6.96" customHeight="1">
      <c r="A80" s="36"/>
      <c r="B80" s="37"/>
      <c r="C80" s="36"/>
      <c r="D80" s="36"/>
      <c r="E80" s="36"/>
      <c r="F80" s="36"/>
      <c r="G80" s="36"/>
      <c r="H80" s="36"/>
      <c r="I80" s="36"/>
      <c r="J80" s="36"/>
      <c r="K80" s="36"/>
      <c r="L80" s="114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="2" customFormat="1" ht="12" customHeight="1">
      <c r="A81" s="36"/>
      <c r="B81" s="37"/>
      <c r="C81" s="30" t="s">
        <v>21</v>
      </c>
      <c r="D81" s="36"/>
      <c r="E81" s="36"/>
      <c r="F81" s="25" t="str">
        <f>F12</f>
        <v xml:space="preserve"> </v>
      </c>
      <c r="G81" s="36"/>
      <c r="H81" s="36"/>
      <c r="I81" s="30" t="s">
        <v>23</v>
      </c>
      <c r="J81" s="62" t="str">
        <f>IF(J12="","",J12)</f>
        <v>13. 6. 2024</v>
      </c>
      <c r="K81" s="36"/>
      <c r="L81" s="114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6.96" customHeight="1">
      <c r="A82" s="36"/>
      <c r="B82" s="37"/>
      <c r="C82" s="36"/>
      <c r="D82" s="36"/>
      <c r="E82" s="36"/>
      <c r="F82" s="36"/>
      <c r="G82" s="36"/>
      <c r="H82" s="36"/>
      <c r="I82" s="36"/>
      <c r="J82" s="36"/>
      <c r="K82" s="36"/>
      <c r="L82" s="114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15.15" customHeight="1">
      <c r="A83" s="36"/>
      <c r="B83" s="37"/>
      <c r="C83" s="30" t="s">
        <v>25</v>
      </c>
      <c r="D83" s="36"/>
      <c r="E83" s="36"/>
      <c r="F83" s="25" t="str">
        <f>E15</f>
        <v xml:space="preserve"> </v>
      </c>
      <c r="G83" s="36"/>
      <c r="H83" s="36"/>
      <c r="I83" s="30" t="s">
        <v>31</v>
      </c>
      <c r="J83" s="34" t="str">
        <f>E21</f>
        <v xml:space="preserve"> </v>
      </c>
      <c r="K83" s="36"/>
      <c r="L83" s="114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25.65" customHeight="1">
      <c r="A84" s="36"/>
      <c r="B84" s="37"/>
      <c r="C84" s="30" t="s">
        <v>29</v>
      </c>
      <c r="D84" s="36"/>
      <c r="E84" s="36"/>
      <c r="F84" s="25" t="str">
        <f>IF(E18="","",E18)</f>
        <v>Vyplň údaj</v>
      </c>
      <c r="G84" s="36"/>
      <c r="H84" s="36"/>
      <c r="I84" s="30" t="s">
        <v>33</v>
      </c>
      <c r="J84" s="34" t="str">
        <f>E24</f>
        <v>STAVEBNÍ ROZPOČTY s.r.o</v>
      </c>
      <c r="K84" s="36"/>
      <c r="L84" s="114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0.32" customHeight="1">
      <c r="A85" s="36"/>
      <c r="B85" s="37"/>
      <c r="C85" s="36"/>
      <c r="D85" s="36"/>
      <c r="E85" s="36"/>
      <c r="F85" s="36"/>
      <c r="G85" s="36"/>
      <c r="H85" s="36"/>
      <c r="I85" s="36"/>
      <c r="J85" s="36"/>
      <c r="K85" s="36"/>
      <c r="L85" s="114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11" customFormat="1" ht="29.28" customHeight="1">
      <c r="A86" s="139"/>
      <c r="B86" s="140"/>
      <c r="C86" s="141" t="s">
        <v>121</v>
      </c>
      <c r="D86" s="142" t="s">
        <v>56</v>
      </c>
      <c r="E86" s="142" t="s">
        <v>52</v>
      </c>
      <c r="F86" s="142" t="s">
        <v>53</v>
      </c>
      <c r="G86" s="142" t="s">
        <v>122</v>
      </c>
      <c r="H86" s="142" t="s">
        <v>123</v>
      </c>
      <c r="I86" s="142" t="s">
        <v>124</v>
      </c>
      <c r="J86" s="142" t="s">
        <v>105</v>
      </c>
      <c r="K86" s="143" t="s">
        <v>125</v>
      </c>
      <c r="L86" s="144"/>
      <c r="M86" s="78" t="s">
        <v>3</v>
      </c>
      <c r="N86" s="79" t="s">
        <v>41</v>
      </c>
      <c r="O86" s="79" t="s">
        <v>126</v>
      </c>
      <c r="P86" s="79" t="s">
        <v>127</v>
      </c>
      <c r="Q86" s="79" t="s">
        <v>128</v>
      </c>
      <c r="R86" s="79" t="s">
        <v>129</v>
      </c>
      <c r="S86" s="79" t="s">
        <v>130</v>
      </c>
      <c r="T86" s="80" t="s">
        <v>131</v>
      </c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</row>
    <row r="87" s="2" customFormat="1" ht="22.8" customHeight="1">
      <c r="A87" s="36"/>
      <c r="B87" s="37"/>
      <c r="C87" s="85" t="s">
        <v>132</v>
      </c>
      <c r="D87" s="36"/>
      <c r="E87" s="36"/>
      <c r="F87" s="36"/>
      <c r="G87" s="36"/>
      <c r="H87" s="36"/>
      <c r="I87" s="36"/>
      <c r="J87" s="145">
        <f>BK87</f>
        <v>0</v>
      </c>
      <c r="K87" s="36"/>
      <c r="L87" s="37"/>
      <c r="M87" s="81"/>
      <c r="N87" s="66"/>
      <c r="O87" s="82"/>
      <c r="P87" s="146">
        <f>P88+P295+P304</f>
        <v>0</v>
      </c>
      <c r="Q87" s="82"/>
      <c r="R87" s="146">
        <f>R88+R295+R304</f>
        <v>0</v>
      </c>
      <c r="S87" s="82"/>
      <c r="T87" s="147">
        <f>T88+T295+T304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7" t="s">
        <v>70</v>
      </c>
      <c r="AU87" s="17" t="s">
        <v>106</v>
      </c>
      <c r="BK87" s="148">
        <f>BK88+BK295+BK304</f>
        <v>0</v>
      </c>
    </row>
    <row r="88" s="12" customFormat="1" ht="25.92" customHeight="1">
      <c r="A88" s="12"/>
      <c r="B88" s="149"/>
      <c r="C88" s="12"/>
      <c r="D88" s="150" t="s">
        <v>70</v>
      </c>
      <c r="E88" s="151" t="s">
        <v>1068</v>
      </c>
      <c r="F88" s="151" t="s">
        <v>1069</v>
      </c>
      <c r="G88" s="12"/>
      <c r="H88" s="12"/>
      <c r="I88" s="152"/>
      <c r="J88" s="153">
        <f>BK88</f>
        <v>0</v>
      </c>
      <c r="K88" s="12"/>
      <c r="L88" s="149"/>
      <c r="M88" s="154"/>
      <c r="N88" s="155"/>
      <c r="O88" s="155"/>
      <c r="P88" s="156">
        <f>P89+SUM(P90:P211)+P230+P248+P264+P281</f>
        <v>0</v>
      </c>
      <c r="Q88" s="155"/>
      <c r="R88" s="156">
        <f>R89+SUM(R90:R211)+R230+R248+R264+R281</f>
        <v>0</v>
      </c>
      <c r="S88" s="155"/>
      <c r="T88" s="157">
        <f>T89+SUM(T90:T211)+T230+T248+T264+T281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50" t="s">
        <v>81</v>
      </c>
      <c r="AT88" s="158" t="s">
        <v>70</v>
      </c>
      <c r="AU88" s="158" t="s">
        <v>71</v>
      </c>
      <c r="AY88" s="150" t="s">
        <v>135</v>
      </c>
      <c r="BK88" s="159">
        <f>BK89+SUM(BK90:BK211)+BK230+BK248+BK264+BK281</f>
        <v>0</v>
      </c>
    </row>
    <row r="89" s="2" customFormat="1" ht="24.15" customHeight="1">
      <c r="A89" s="36"/>
      <c r="B89" s="162"/>
      <c r="C89" s="163" t="s">
        <v>79</v>
      </c>
      <c r="D89" s="163" t="s">
        <v>139</v>
      </c>
      <c r="E89" s="164" t="s">
        <v>1070</v>
      </c>
      <c r="F89" s="165" t="s">
        <v>1071</v>
      </c>
      <c r="G89" s="166" t="s">
        <v>186</v>
      </c>
      <c r="H89" s="167">
        <v>84</v>
      </c>
      <c r="I89" s="168"/>
      <c r="J89" s="169">
        <f>ROUND(I89*H89,2)</f>
        <v>0</v>
      </c>
      <c r="K89" s="165" t="s">
        <v>1072</v>
      </c>
      <c r="L89" s="37"/>
      <c r="M89" s="170" t="s">
        <v>3</v>
      </c>
      <c r="N89" s="171" t="s">
        <v>42</v>
      </c>
      <c r="O89" s="70"/>
      <c r="P89" s="172">
        <f>O89*H89</f>
        <v>0</v>
      </c>
      <c r="Q89" s="172">
        <v>0</v>
      </c>
      <c r="R89" s="172">
        <f>Q89*H89</f>
        <v>0</v>
      </c>
      <c r="S89" s="172">
        <v>0</v>
      </c>
      <c r="T89" s="173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74" t="s">
        <v>295</v>
      </c>
      <c r="AT89" s="174" t="s">
        <v>139</v>
      </c>
      <c r="AU89" s="174" t="s">
        <v>79</v>
      </c>
      <c r="AY89" s="17" t="s">
        <v>135</v>
      </c>
      <c r="BE89" s="175">
        <f>IF(N89="základní",J89,0)</f>
        <v>0</v>
      </c>
      <c r="BF89" s="175">
        <f>IF(N89="snížená",J89,0)</f>
        <v>0</v>
      </c>
      <c r="BG89" s="175">
        <f>IF(N89="zákl. přenesená",J89,0)</f>
        <v>0</v>
      </c>
      <c r="BH89" s="175">
        <f>IF(N89="sníž. přenesená",J89,0)</f>
        <v>0</v>
      </c>
      <c r="BI89" s="175">
        <f>IF(N89="nulová",J89,0)</f>
        <v>0</v>
      </c>
      <c r="BJ89" s="17" t="s">
        <v>79</v>
      </c>
      <c r="BK89" s="175">
        <f>ROUND(I89*H89,2)</f>
        <v>0</v>
      </c>
      <c r="BL89" s="17" t="s">
        <v>295</v>
      </c>
      <c r="BM89" s="174" t="s">
        <v>81</v>
      </c>
    </row>
    <row r="90" s="2" customFormat="1">
      <c r="A90" s="36"/>
      <c r="B90" s="37"/>
      <c r="C90" s="36"/>
      <c r="D90" s="176" t="s">
        <v>146</v>
      </c>
      <c r="E90" s="36"/>
      <c r="F90" s="177" t="s">
        <v>1073</v>
      </c>
      <c r="G90" s="36"/>
      <c r="H90" s="36"/>
      <c r="I90" s="178"/>
      <c r="J90" s="36"/>
      <c r="K90" s="36"/>
      <c r="L90" s="37"/>
      <c r="M90" s="179"/>
      <c r="N90" s="180"/>
      <c r="O90" s="70"/>
      <c r="P90" s="70"/>
      <c r="Q90" s="70"/>
      <c r="R90" s="70"/>
      <c r="S90" s="70"/>
      <c r="T90" s="71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7" t="s">
        <v>146</v>
      </c>
      <c r="AU90" s="17" t="s">
        <v>79</v>
      </c>
    </row>
    <row r="91" s="2" customFormat="1" ht="16.5" customHeight="1">
      <c r="A91" s="36"/>
      <c r="B91" s="162"/>
      <c r="C91" s="181" t="s">
        <v>81</v>
      </c>
      <c r="D91" s="181" t="s">
        <v>149</v>
      </c>
      <c r="E91" s="182" t="s">
        <v>1074</v>
      </c>
      <c r="F91" s="183" t="s">
        <v>1075</v>
      </c>
      <c r="G91" s="184" t="s">
        <v>1076</v>
      </c>
      <c r="H91" s="185">
        <v>30</v>
      </c>
      <c r="I91" s="186"/>
      <c r="J91" s="187">
        <f>ROUND(I91*H91,2)</f>
        <v>0</v>
      </c>
      <c r="K91" s="183" t="s">
        <v>3</v>
      </c>
      <c r="L91" s="188"/>
      <c r="M91" s="189" t="s">
        <v>3</v>
      </c>
      <c r="N91" s="190" t="s">
        <v>42</v>
      </c>
      <c r="O91" s="70"/>
      <c r="P91" s="172">
        <f>O91*H91</f>
        <v>0</v>
      </c>
      <c r="Q91" s="172">
        <v>0</v>
      </c>
      <c r="R91" s="172">
        <f>Q91*H91</f>
        <v>0</v>
      </c>
      <c r="S91" s="172">
        <v>0</v>
      </c>
      <c r="T91" s="173">
        <f>S91*H91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174" t="s">
        <v>230</v>
      </c>
      <c r="AT91" s="174" t="s">
        <v>149</v>
      </c>
      <c r="AU91" s="174" t="s">
        <v>79</v>
      </c>
      <c r="AY91" s="17" t="s">
        <v>135</v>
      </c>
      <c r="BE91" s="175">
        <f>IF(N91="základní",J91,0)</f>
        <v>0</v>
      </c>
      <c r="BF91" s="175">
        <f>IF(N91="snížená",J91,0)</f>
        <v>0</v>
      </c>
      <c r="BG91" s="175">
        <f>IF(N91="zákl. přenesená",J91,0)</f>
        <v>0</v>
      </c>
      <c r="BH91" s="175">
        <f>IF(N91="sníž. přenesená",J91,0)</f>
        <v>0</v>
      </c>
      <c r="BI91" s="175">
        <f>IF(N91="nulová",J91,0)</f>
        <v>0</v>
      </c>
      <c r="BJ91" s="17" t="s">
        <v>79</v>
      </c>
      <c r="BK91" s="175">
        <f>ROUND(I91*H91,2)</f>
        <v>0</v>
      </c>
      <c r="BL91" s="17" t="s">
        <v>295</v>
      </c>
      <c r="BM91" s="174" t="s">
        <v>144</v>
      </c>
    </row>
    <row r="92" s="2" customFormat="1" ht="16.5" customHeight="1">
      <c r="A92" s="36"/>
      <c r="B92" s="162"/>
      <c r="C92" s="181" t="s">
        <v>136</v>
      </c>
      <c r="D92" s="181" t="s">
        <v>149</v>
      </c>
      <c r="E92" s="182" t="s">
        <v>1077</v>
      </c>
      <c r="F92" s="183" t="s">
        <v>1078</v>
      </c>
      <c r="G92" s="184" t="s">
        <v>1076</v>
      </c>
      <c r="H92" s="185">
        <v>25</v>
      </c>
      <c r="I92" s="186"/>
      <c r="J92" s="187">
        <f>ROUND(I92*H92,2)</f>
        <v>0</v>
      </c>
      <c r="K92" s="183" t="s">
        <v>3</v>
      </c>
      <c r="L92" s="188"/>
      <c r="M92" s="189" t="s">
        <v>3</v>
      </c>
      <c r="N92" s="190" t="s">
        <v>42</v>
      </c>
      <c r="O92" s="70"/>
      <c r="P92" s="172">
        <f>O92*H92</f>
        <v>0</v>
      </c>
      <c r="Q92" s="172">
        <v>0</v>
      </c>
      <c r="R92" s="172">
        <f>Q92*H92</f>
        <v>0</v>
      </c>
      <c r="S92" s="172">
        <v>0</v>
      </c>
      <c r="T92" s="173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74" t="s">
        <v>230</v>
      </c>
      <c r="AT92" s="174" t="s">
        <v>149</v>
      </c>
      <c r="AU92" s="174" t="s">
        <v>79</v>
      </c>
      <c r="AY92" s="17" t="s">
        <v>135</v>
      </c>
      <c r="BE92" s="175">
        <f>IF(N92="základní",J92,0)</f>
        <v>0</v>
      </c>
      <c r="BF92" s="175">
        <f>IF(N92="snížená",J92,0)</f>
        <v>0</v>
      </c>
      <c r="BG92" s="175">
        <f>IF(N92="zákl. přenesená",J92,0)</f>
        <v>0</v>
      </c>
      <c r="BH92" s="175">
        <f>IF(N92="sníž. přenesená",J92,0)</f>
        <v>0</v>
      </c>
      <c r="BI92" s="175">
        <f>IF(N92="nulová",J92,0)</f>
        <v>0</v>
      </c>
      <c r="BJ92" s="17" t="s">
        <v>79</v>
      </c>
      <c r="BK92" s="175">
        <f>ROUND(I92*H92,2)</f>
        <v>0</v>
      </c>
      <c r="BL92" s="17" t="s">
        <v>295</v>
      </c>
      <c r="BM92" s="174" t="s">
        <v>212</v>
      </c>
    </row>
    <row r="93" s="2" customFormat="1" ht="16.5" customHeight="1">
      <c r="A93" s="36"/>
      <c r="B93" s="162"/>
      <c r="C93" s="181" t="s">
        <v>144</v>
      </c>
      <c r="D93" s="181" t="s">
        <v>149</v>
      </c>
      <c r="E93" s="182" t="s">
        <v>1079</v>
      </c>
      <c r="F93" s="183" t="s">
        <v>1080</v>
      </c>
      <c r="G93" s="184" t="s">
        <v>1076</v>
      </c>
      <c r="H93" s="185">
        <v>15</v>
      </c>
      <c r="I93" s="186"/>
      <c r="J93" s="187">
        <f>ROUND(I93*H93,2)</f>
        <v>0</v>
      </c>
      <c r="K93" s="183" t="s">
        <v>3</v>
      </c>
      <c r="L93" s="188"/>
      <c r="M93" s="189" t="s">
        <v>3</v>
      </c>
      <c r="N93" s="190" t="s">
        <v>42</v>
      </c>
      <c r="O93" s="70"/>
      <c r="P93" s="172">
        <f>O93*H93</f>
        <v>0</v>
      </c>
      <c r="Q93" s="172">
        <v>0</v>
      </c>
      <c r="R93" s="172">
        <f>Q93*H93</f>
        <v>0</v>
      </c>
      <c r="S93" s="172">
        <v>0</v>
      </c>
      <c r="T93" s="173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74" t="s">
        <v>230</v>
      </c>
      <c r="AT93" s="174" t="s">
        <v>149</v>
      </c>
      <c r="AU93" s="174" t="s">
        <v>79</v>
      </c>
      <c r="AY93" s="17" t="s">
        <v>135</v>
      </c>
      <c r="BE93" s="175">
        <f>IF(N93="základní",J93,0)</f>
        <v>0</v>
      </c>
      <c r="BF93" s="175">
        <f>IF(N93="snížená",J93,0)</f>
        <v>0</v>
      </c>
      <c r="BG93" s="175">
        <f>IF(N93="zákl. přenesená",J93,0)</f>
        <v>0</v>
      </c>
      <c r="BH93" s="175">
        <f>IF(N93="sníž. přenesená",J93,0)</f>
        <v>0</v>
      </c>
      <c r="BI93" s="175">
        <f>IF(N93="nulová",J93,0)</f>
        <v>0</v>
      </c>
      <c r="BJ93" s="17" t="s">
        <v>79</v>
      </c>
      <c r="BK93" s="175">
        <f>ROUND(I93*H93,2)</f>
        <v>0</v>
      </c>
      <c r="BL93" s="17" t="s">
        <v>295</v>
      </c>
      <c r="BM93" s="174" t="s">
        <v>152</v>
      </c>
    </row>
    <row r="94" s="2" customFormat="1" ht="16.5" customHeight="1">
      <c r="A94" s="36"/>
      <c r="B94" s="162"/>
      <c r="C94" s="181" t="s">
        <v>304</v>
      </c>
      <c r="D94" s="181" t="s">
        <v>149</v>
      </c>
      <c r="E94" s="182" t="s">
        <v>1081</v>
      </c>
      <c r="F94" s="183" t="s">
        <v>1082</v>
      </c>
      <c r="G94" s="184" t="s">
        <v>1076</v>
      </c>
      <c r="H94" s="185">
        <v>14</v>
      </c>
      <c r="I94" s="186"/>
      <c r="J94" s="187">
        <f>ROUND(I94*H94,2)</f>
        <v>0</v>
      </c>
      <c r="K94" s="183" t="s">
        <v>3</v>
      </c>
      <c r="L94" s="188"/>
      <c r="M94" s="189" t="s">
        <v>3</v>
      </c>
      <c r="N94" s="190" t="s">
        <v>42</v>
      </c>
      <c r="O94" s="70"/>
      <c r="P94" s="172">
        <f>O94*H94</f>
        <v>0</v>
      </c>
      <c r="Q94" s="172">
        <v>0</v>
      </c>
      <c r="R94" s="172">
        <f>Q94*H94</f>
        <v>0</v>
      </c>
      <c r="S94" s="172">
        <v>0</v>
      </c>
      <c r="T94" s="173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74" t="s">
        <v>230</v>
      </c>
      <c r="AT94" s="174" t="s">
        <v>149</v>
      </c>
      <c r="AU94" s="174" t="s">
        <v>79</v>
      </c>
      <c r="AY94" s="17" t="s">
        <v>135</v>
      </c>
      <c r="BE94" s="175">
        <f>IF(N94="základní",J94,0)</f>
        <v>0</v>
      </c>
      <c r="BF94" s="175">
        <f>IF(N94="snížená",J94,0)</f>
        <v>0</v>
      </c>
      <c r="BG94" s="175">
        <f>IF(N94="zákl. přenesená",J94,0)</f>
        <v>0</v>
      </c>
      <c r="BH94" s="175">
        <f>IF(N94="sníž. přenesená",J94,0)</f>
        <v>0</v>
      </c>
      <c r="BI94" s="175">
        <f>IF(N94="nulová",J94,0)</f>
        <v>0</v>
      </c>
      <c r="BJ94" s="17" t="s">
        <v>79</v>
      </c>
      <c r="BK94" s="175">
        <f>ROUND(I94*H94,2)</f>
        <v>0</v>
      </c>
      <c r="BL94" s="17" t="s">
        <v>295</v>
      </c>
      <c r="BM94" s="174" t="s">
        <v>291</v>
      </c>
    </row>
    <row r="95" s="2" customFormat="1" ht="24.15" customHeight="1">
      <c r="A95" s="36"/>
      <c r="B95" s="162"/>
      <c r="C95" s="163" t="s">
        <v>212</v>
      </c>
      <c r="D95" s="163" t="s">
        <v>139</v>
      </c>
      <c r="E95" s="164" t="s">
        <v>1083</v>
      </c>
      <c r="F95" s="165" t="s">
        <v>1084</v>
      </c>
      <c r="G95" s="166" t="s">
        <v>186</v>
      </c>
      <c r="H95" s="167">
        <v>30</v>
      </c>
      <c r="I95" s="168"/>
      <c r="J95" s="169">
        <f>ROUND(I95*H95,2)</f>
        <v>0</v>
      </c>
      <c r="K95" s="165" t="s">
        <v>1072</v>
      </c>
      <c r="L95" s="37"/>
      <c r="M95" s="170" t="s">
        <v>3</v>
      </c>
      <c r="N95" s="171" t="s">
        <v>42</v>
      </c>
      <c r="O95" s="70"/>
      <c r="P95" s="172">
        <f>O95*H95</f>
        <v>0</v>
      </c>
      <c r="Q95" s="172">
        <v>0</v>
      </c>
      <c r="R95" s="172">
        <f>Q95*H95</f>
        <v>0</v>
      </c>
      <c r="S95" s="172">
        <v>0</v>
      </c>
      <c r="T95" s="173">
        <f>S95*H95</f>
        <v>0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174" t="s">
        <v>295</v>
      </c>
      <c r="AT95" s="174" t="s">
        <v>139</v>
      </c>
      <c r="AU95" s="174" t="s">
        <v>79</v>
      </c>
      <c r="AY95" s="17" t="s">
        <v>135</v>
      </c>
      <c r="BE95" s="175">
        <f>IF(N95="základní",J95,0)</f>
        <v>0</v>
      </c>
      <c r="BF95" s="175">
        <f>IF(N95="snížená",J95,0)</f>
        <v>0</v>
      </c>
      <c r="BG95" s="175">
        <f>IF(N95="zákl. přenesená",J95,0)</f>
        <v>0</v>
      </c>
      <c r="BH95" s="175">
        <f>IF(N95="sníž. přenesená",J95,0)</f>
        <v>0</v>
      </c>
      <c r="BI95" s="175">
        <f>IF(N95="nulová",J95,0)</f>
        <v>0</v>
      </c>
      <c r="BJ95" s="17" t="s">
        <v>79</v>
      </c>
      <c r="BK95" s="175">
        <f>ROUND(I95*H95,2)</f>
        <v>0</v>
      </c>
      <c r="BL95" s="17" t="s">
        <v>295</v>
      </c>
      <c r="BM95" s="174" t="s">
        <v>9</v>
      </c>
    </row>
    <row r="96" s="2" customFormat="1">
      <c r="A96" s="36"/>
      <c r="B96" s="37"/>
      <c r="C96" s="36"/>
      <c r="D96" s="176" t="s">
        <v>146</v>
      </c>
      <c r="E96" s="36"/>
      <c r="F96" s="177" t="s">
        <v>1085</v>
      </c>
      <c r="G96" s="36"/>
      <c r="H96" s="36"/>
      <c r="I96" s="178"/>
      <c r="J96" s="36"/>
      <c r="K96" s="36"/>
      <c r="L96" s="37"/>
      <c r="M96" s="179"/>
      <c r="N96" s="180"/>
      <c r="O96" s="70"/>
      <c r="P96" s="70"/>
      <c r="Q96" s="70"/>
      <c r="R96" s="70"/>
      <c r="S96" s="70"/>
      <c r="T96" s="71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7" t="s">
        <v>146</v>
      </c>
      <c r="AU96" s="17" t="s">
        <v>79</v>
      </c>
    </row>
    <row r="97" s="2" customFormat="1" ht="16.5" customHeight="1">
      <c r="A97" s="36"/>
      <c r="B97" s="162"/>
      <c r="C97" s="181" t="s">
        <v>221</v>
      </c>
      <c r="D97" s="181" t="s">
        <v>149</v>
      </c>
      <c r="E97" s="182" t="s">
        <v>1086</v>
      </c>
      <c r="F97" s="183" t="s">
        <v>1087</v>
      </c>
      <c r="G97" s="184" t="s">
        <v>1076</v>
      </c>
      <c r="H97" s="185">
        <v>10</v>
      </c>
      <c r="I97" s="186"/>
      <c r="J97" s="187">
        <f>ROUND(I97*H97,2)</f>
        <v>0</v>
      </c>
      <c r="K97" s="183" t="s">
        <v>3</v>
      </c>
      <c r="L97" s="188"/>
      <c r="M97" s="189" t="s">
        <v>3</v>
      </c>
      <c r="N97" s="190" t="s">
        <v>42</v>
      </c>
      <c r="O97" s="70"/>
      <c r="P97" s="172">
        <f>O97*H97</f>
        <v>0</v>
      </c>
      <c r="Q97" s="172">
        <v>0</v>
      </c>
      <c r="R97" s="172">
        <f>Q97*H97</f>
        <v>0</v>
      </c>
      <c r="S97" s="172">
        <v>0</v>
      </c>
      <c r="T97" s="173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74" t="s">
        <v>230</v>
      </c>
      <c r="AT97" s="174" t="s">
        <v>149</v>
      </c>
      <c r="AU97" s="174" t="s">
        <v>79</v>
      </c>
      <c r="AY97" s="17" t="s">
        <v>135</v>
      </c>
      <c r="BE97" s="175">
        <f>IF(N97="základní",J97,0)</f>
        <v>0</v>
      </c>
      <c r="BF97" s="175">
        <f>IF(N97="snížená",J97,0)</f>
        <v>0</v>
      </c>
      <c r="BG97" s="175">
        <f>IF(N97="zákl. přenesená",J97,0)</f>
        <v>0</v>
      </c>
      <c r="BH97" s="175">
        <f>IF(N97="sníž. přenesená",J97,0)</f>
        <v>0</v>
      </c>
      <c r="BI97" s="175">
        <f>IF(N97="nulová",J97,0)</f>
        <v>0</v>
      </c>
      <c r="BJ97" s="17" t="s">
        <v>79</v>
      </c>
      <c r="BK97" s="175">
        <f>ROUND(I97*H97,2)</f>
        <v>0</v>
      </c>
      <c r="BL97" s="17" t="s">
        <v>295</v>
      </c>
      <c r="BM97" s="174" t="s">
        <v>235</v>
      </c>
    </row>
    <row r="98" s="2" customFormat="1" ht="16.5" customHeight="1">
      <c r="A98" s="36"/>
      <c r="B98" s="162"/>
      <c r="C98" s="181" t="s">
        <v>152</v>
      </c>
      <c r="D98" s="181" t="s">
        <v>149</v>
      </c>
      <c r="E98" s="182" t="s">
        <v>70</v>
      </c>
      <c r="F98" s="183" t="s">
        <v>1088</v>
      </c>
      <c r="G98" s="184" t="s">
        <v>1076</v>
      </c>
      <c r="H98" s="185">
        <v>17</v>
      </c>
      <c r="I98" s="186"/>
      <c r="J98" s="187">
        <f>ROUND(I98*H98,2)</f>
        <v>0</v>
      </c>
      <c r="K98" s="183" t="s">
        <v>3</v>
      </c>
      <c r="L98" s="188"/>
      <c r="M98" s="189" t="s">
        <v>3</v>
      </c>
      <c r="N98" s="190" t="s">
        <v>42</v>
      </c>
      <c r="O98" s="70"/>
      <c r="P98" s="172">
        <f>O98*H98</f>
        <v>0</v>
      </c>
      <c r="Q98" s="172">
        <v>0</v>
      </c>
      <c r="R98" s="172">
        <f>Q98*H98</f>
        <v>0</v>
      </c>
      <c r="S98" s="172">
        <v>0</v>
      </c>
      <c r="T98" s="173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74" t="s">
        <v>230</v>
      </c>
      <c r="AT98" s="174" t="s">
        <v>149</v>
      </c>
      <c r="AU98" s="174" t="s">
        <v>79</v>
      </c>
      <c r="AY98" s="17" t="s">
        <v>135</v>
      </c>
      <c r="BE98" s="175">
        <f>IF(N98="základní",J98,0)</f>
        <v>0</v>
      </c>
      <c r="BF98" s="175">
        <f>IF(N98="snížená",J98,0)</f>
        <v>0</v>
      </c>
      <c r="BG98" s="175">
        <f>IF(N98="zákl. přenesená",J98,0)</f>
        <v>0</v>
      </c>
      <c r="BH98" s="175">
        <f>IF(N98="sníž. přenesená",J98,0)</f>
        <v>0</v>
      </c>
      <c r="BI98" s="175">
        <f>IF(N98="nulová",J98,0)</f>
        <v>0</v>
      </c>
      <c r="BJ98" s="17" t="s">
        <v>79</v>
      </c>
      <c r="BK98" s="175">
        <f>ROUND(I98*H98,2)</f>
        <v>0</v>
      </c>
      <c r="BL98" s="17" t="s">
        <v>295</v>
      </c>
      <c r="BM98" s="174" t="s">
        <v>295</v>
      </c>
    </row>
    <row r="99" s="2" customFormat="1" ht="16.5" customHeight="1">
      <c r="A99" s="36"/>
      <c r="B99" s="162"/>
      <c r="C99" s="181" t="s">
        <v>194</v>
      </c>
      <c r="D99" s="181" t="s">
        <v>149</v>
      </c>
      <c r="E99" s="182" t="s">
        <v>1089</v>
      </c>
      <c r="F99" s="183" t="s">
        <v>1090</v>
      </c>
      <c r="G99" s="184" t="s">
        <v>1076</v>
      </c>
      <c r="H99" s="185">
        <v>3</v>
      </c>
      <c r="I99" s="186"/>
      <c r="J99" s="187">
        <f>ROUND(I99*H99,2)</f>
        <v>0</v>
      </c>
      <c r="K99" s="183" t="s">
        <v>3</v>
      </c>
      <c r="L99" s="188"/>
      <c r="M99" s="189" t="s">
        <v>3</v>
      </c>
      <c r="N99" s="190" t="s">
        <v>42</v>
      </c>
      <c r="O99" s="70"/>
      <c r="P99" s="172">
        <f>O99*H99</f>
        <v>0</v>
      </c>
      <c r="Q99" s="172">
        <v>0</v>
      </c>
      <c r="R99" s="172">
        <f>Q99*H99</f>
        <v>0</v>
      </c>
      <c r="S99" s="172">
        <v>0</v>
      </c>
      <c r="T99" s="173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74" t="s">
        <v>230</v>
      </c>
      <c r="AT99" s="174" t="s">
        <v>149</v>
      </c>
      <c r="AU99" s="174" t="s">
        <v>79</v>
      </c>
      <c r="AY99" s="17" t="s">
        <v>135</v>
      </c>
      <c r="BE99" s="175">
        <f>IF(N99="základní",J99,0)</f>
        <v>0</v>
      </c>
      <c r="BF99" s="175">
        <f>IF(N99="snížená",J99,0)</f>
        <v>0</v>
      </c>
      <c r="BG99" s="175">
        <f>IF(N99="zákl. přenesená",J99,0)</f>
        <v>0</v>
      </c>
      <c r="BH99" s="175">
        <f>IF(N99="sníž. přenesená",J99,0)</f>
        <v>0</v>
      </c>
      <c r="BI99" s="175">
        <f>IF(N99="nulová",J99,0)</f>
        <v>0</v>
      </c>
      <c r="BJ99" s="17" t="s">
        <v>79</v>
      </c>
      <c r="BK99" s="175">
        <f>ROUND(I99*H99,2)</f>
        <v>0</v>
      </c>
      <c r="BL99" s="17" t="s">
        <v>295</v>
      </c>
      <c r="BM99" s="174" t="s">
        <v>491</v>
      </c>
    </row>
    <row r="100" s="2" customFormat="1" ht="21.75" customHeight="1">
      <c r="A100" s="36"/>
      <c r="B100" s="162"/>
      <c r="C100" s="163" t="s">
        <v>291</v>
      </c>
      <c r="D100" s="163" t="s">
        <v>139</v>
      </c>
      <c r="E100" s="164" t="s">
        <v>1091</v>
      </c>
      <c r="F100" s="165" t="s">
        <v>1092</v>
      </c>
      <c r="G100" s="166" t="s">
        <v>186</v>
      </c>
      <c r="H100" s="167">
        <v>17</v>
      </c>
      <c r="I100" s="168"/>
      <c r="J100" s="169">
        <f>ROUND(I100*H100,2)</f>
        <v>0</v>
      </c>
      <c r="K100" s="165" t="s">
        <v>1072</v>
      </c>
      <c r="L100" s="37"/>
      <c r="M100" s="170" t="s">
        <v>3</v>
      </c>
      <c r="N100" s="171" t="s">
        <v>42</v>
      </c>
      <c r="O100" s="70"/>
      <c r="P100" s="172">
        <f>O100*H100</f>
        <v>0</v>
      </c>
      <c r="Q100" s="172">
        <v>0</v>
      </c>
      <c r="R100" s="172">
        <f>Q100*H100</f>
        <v>0</v>
      </c>
      <c r="S100" s="172">
        <v>0</v>
      </c>
      <c r="T100" s="173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74" t="s">
        <v>295</v>
      </c>
      <c r="AT100" s="174" t="s">
        <v>139</v>
      </c>
      <c r="AU100" s="174" t="s">
        <v>79</v>
      </c>
      <c r="AY100" s="17" t="s">
        <v>135</v>
      </c>
      <c r="BE100" s="175">
        <f>IF(N100="základní",J100,0)</f>
        <v>0</v>
      </c>
      <c r="BF100" s="175">
        <f>IF(N100="snížená",J100,0)</f>
        <v>0</v>
      </c>
      <c r="BG100" s="175">
        <f>IF(N100="zákl. přenesená",J100,0)</f>
        <v>0</v>
      </c>
      <c r="BH100" s="175">
        <f>IF(N100="sníž. přenesená",J100,0)</f>
        <v>0</v>
      </c>
      <c r="BI100" s="175">
        <f>IF(N100="nulová",J100,0)</f>
        <v>0</v>
      </c>
      <c r="BJ100" s="17" t="s">
        <v>79</v>
      </c>
      <c r="BK100" s="175">
        <f>ROUND(I100*H100,2)</f>
        <v>0</v>
      </c>
      <c r="BL100" s="17" t="s">
        <v>295</v>
      </c>
      <c r="BM100" s="174" t="s">
        <v>173</v>
      </c>
    </row>
    <row r="101" s="2" customFormat="1">
      <c r="A101" s="36"/>
      <c r="B101" s="37"/>
      <c r="C101" s="36"/>
      <c r="D101" s="176" t="s">
        <v>146</v>
      </c>
      <c r="E101" s="36"/>
      <c r="F101" s="177" t="s">
        <v>1093</v>
      </c>
      <c r="G101" s="36"/>
      <c r="H101" s="36"/>
      <c r="I101" s="178"/>
      <c r="J101" s="36"/>
      <c r="K101" s="36"/>
      <c r="L101" s="37"/>
      <c r="M101" s="179"/>
      <c r="N101" s="180"/>
      <c r="O101" s="70"/>
      <c r="P101" s="70"/>
      <c r="Q101" s="70"/>
      <c r="R101" s="70"/>
      <c r="S101" s="70"/>
      <c r="T101" s="71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7" t="s">
        <v>146</v>
      </c>
      <c r="AU101" s="17" t="s">
        <v>79</v>
      </c>
    </row>
    <row r="102" s="2" customFormat="1" ht="24.15" customHeight="1">
      <c r="A102" s="36"/>
      <c r="B102" s="162"/>
      <c r="C102" s="181" t="s">
        <v>196</v>
      </c>
      <c r="D102" s="181" t="s">
        <v>149</v>
      </c>
      <c r="E102" s="182" t="s">
        <v>1094</v>
      </c>
      <c r="F102" s="183" t="s">
        <v>1095</v>
      </c>
      <c r="G102" s="184" t="s">
        <v>1076</v>
      </c>
      <c r="H102" s="185">
        <v>17</v>
      </c>
      <c r="I102" s="186"/>
      <c r="J102" s="187">
        <f>ROUND(I102*H102,2)</f>
        <v>0</v>
      </c>
      <c r="K102" s="183" t="s">
        <v>3</v>
      </c>
      <c r="L102" s="188"/>
      <c r="M102" s="189" t="s">
        <v>3</v>
      </c>
      <c r="N102" s="190" t="s">
        <v>42</v>
      </c>
      <c r="O102" s="70"/>
      <c r="P102" s="172">
        <f>O102*H102</f>
        <v>0</v>
      </c>
      <c r="Q102" s="172">
        <v>0</v>
      </c>
      <c r="R102" s="172">
        <f>Q102*H102</f>
        <v>0</v>
      </c>
      <c r="S102" s="172">
        <v>0</v>
      </c>
      <c r="T102" s="173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74" t="s">
        <v>230</v>
      </c>
      <c r="AT102" s="174" t="s">
        <v>149</v>
      </c>
      <c r="AU102" s="174" t="s">
        <v>79</v>
      </c>
      <c r="AY102" s="17" t="s">
        <v>135</v>
      </c>
      <c r="BE102" s="175">
        <f>IF(N102="základní",J102,0)</f>
        <v>0</v>
      </c>
      <c r="BF102" s="175">
        <f>IF(N102="snížená",J102,0)</f>
        <v>0</v>
      </c>
      <c r="BG102" s="175">
        <f>IF(N102="zákl. přenesená",J102,0)</f>
        <v>0</v>
      </c>
      <c r="BH102" s="175">
        <f>IF(N102="sníž. přenesená",J102,0)</f>
        <v>0</v>
      </c>
      <c r="BI102" s="175">
        <f>IF(N102="nulová",J102,0)</f>
        <v>0</v>
      </c>
      <c r="BJ102" s="17" t="s">
        <v>79</v>
      </c>
      <c r="BK102" s="175">
        <f>ROUND(I102*H102,2)</f>
        <v>0</v>
      </c>
      <c r="BL102" s="17" t="s">
        <v>295</v>
      </c>
      <c r="BM102" s="174" t="s">
        <v>138</v>
      </c>
    </row>
    <row r="103" s="2" customFormat="1" ht="16.5" customHeight="1">
      <c r="A103" s="36"/>
      <c r="B103" s="162"/>
      <c r="C103" s="163" t="s">
        <v>9</v>
      </c>
      <c r="D103" s="163" t="s">
        <v>139</v>
      </c>
      <c r="E103" s="164" t="s">
        <v>1096</v>
      </c>
      <c r="F103" s="165" t="s">
        <v>1097</v>
      </c>
      <c r="G103" s="166" t="s">
        <v>186</v>
      </c>
      <c r="H103" s="167">
        <v>155</v>
      </c>
      <c r="I103" s="168"/>
      <c r="J103" s="169">
        <f>ROUND(I103*H103,2)</f>
        <v>0</v>
      </c>
      <c r="K103" s="165" t="s">
        <v>1072</v>
      </c>
      <c r="L103" s="37"/>
      <c r="M103" s="170" t="s">
        <v>3</v>
      </c>
      <c r="N103" s="171" t="s">
        <v>42</v>
      </c>
      <c r="O103" s="70"/>
      <c r="P103" s="172">
        <f>O103*H103</f>
        <v>0</v>
      </c>
      <c r="Q103" s="172">
        <v>0</v>
      </c>
      <c r="R103" s="172">
        <f>Q103*H103</f>
        <v>0</v>
      </c>
      <c r="S103" s="172">
        <v>0</v>
      </c>
      <c r="T103" s="173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74" t="s">
        <v>295</v>
      </c>
      <c r="AT103" s="174" t="s">
        <v>139</v>
      </c>
      <c r="AU103" s="174" t="s">
        <v>79</v>
      </c>
      <c r="AY103" s="17" t="s">
        <v>135</v>
      </c>
      <c r="BE103" s="175">
        <f>IF(N103="základní",J103,0)</f>
        <v>0</v>
      </c>
      <c r="BF103" s="175">
        <f>IF(N103="snížená",J103,0)</f>
        <v>0</v>
      </c>
      <c r="BG103" s="175">
        <f>IF(N103="zákl. přenesená",J103,0)</f>
        <v>0</v>
      </c>
      <c r="BH103" s="175">
        <f>IF(N103="sníž. přenesená",J103,0)</f>
        <v>0</v>
      </c>
      <c r="BI103" s="175">
        <f>IF(N103="nulová",J103,0)</f>
        <v>0</v>
      </c>
      <c r="BJ103" s="17" t="s">
        <v>79</v>
      </c>
      <c r="BK103" s="175">
        <f>ROUND(I103*H103,2)</f>
        <v>0</v>
      </c>
      <c r="BL103" s="17" t="s">
        <v>295</v>
      </c>
      <c r="BM103" s="174" t="s">
        <v>154</v>
      </c>
    </row>
    <row r="104" s="2" customFormat="1">
      <c r="A104" s="36"/>
      <c r="B104" s="37"/>
      <c r="C104" s="36"/>
      <c r="D104" s="176" t="s">
        <v>146</v>
      </c>
      <c r="E104" s="36"/>
      <c r="F104" s="177" t="s">
        <v>1098</v>
      </c>
      <c r="G104" s="36"/>
      <c r="H104" s="36"/>
      <c r="I104" s="178"/>
      <c r="J104" s="36"/>
      <c r="K104" s="36"/>
      <c r="L104" s="37"/>
      <c r="M104" s="179"/>
      <c r="N104" s="180"/>
      <c r="O104" s="70"/>
      <c r="P104" s="70"/>
      <c r="Q104" s="70"/>
      <c r="R104" s="70"/>
      <c r="S104" s="70"/>
      <c r="T104" s="71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7" t="s">
        <v>146</v>
      </c>
      <c r="AU104" s="17" t="s">
        <v>79</v>
      </c>
    </row>
    <row r="105" s="2" customFormat="1" ht="16.5" customHeight="1">
      <c r="A105" s="36"/>
      <c r="B105" s="162"/>
      <c r="C105" s="181" t="s">
        <v>244</v>
      </c>
      <c r="D105" s="181" t="s">
        <v>149</v>
      </c>
      <c r="E105" s="182" t="s">
        <v>1099</v>
      </c>
      <c r="F105" s="183" t="s">
        <v>1100</v>
      </c>
      <c r="G105" s="184" t="s">
        <v>186</v>
      </c>
      <c r="H105" s="185">
        <v>80</v>
      </c>
      <c r="I105" s="186"/>
      <c r="J105" s="187">
        <f>ROUND(I105*H105,2)</f>
        <v>0</v>
      </c>
      <c r="K105" s="183" t="s">
        <v>1072</v>
      </c>
      <c r="L105" s="188"/>
      <c r="M105" s="189" t="s">
        <v>3</v>
      </c>
      <c r="N105" s="190" t="s">
        <v>42</v>
      </c>
      <c r="O105" s="70"/>
      <c r="P105" s="172">
        <f>O105*H105</f>
        <v>0</v>
      </c>
      <c r="Q105" s="172">
        <v>0</v>
      </c>
      <c r="R105" s="172">
        <f>Q105*H105</f>
        <v>0</v>
      </c>
      <c r="S105" s="172">
        <v>0</v>
      </c>
      <c r="T105" s="173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74" t="s">
        <v>230</v>
      </c>
      <c r="AT105" s="174" t="s">
        <v>149</v>
      </c>
      <c r="AU105" s="174" t="s">
        <v>79</v>
      </c>
      <c r="AY105" s="17" t="s">
        <v>135</v>
      </c>
      <c r="BE105" s="175">
        <f>IF(N105="základní",J105,0)</f>
        <v>0</v>
      </c>
      <c r="BF105" s="175">
        <f>IF(N105="snížená",J105,0)</f>
        <v>0</v>
      </c>
      <c r="BG105" s="175">
        <f>IF(N105="zákl. přenesená",J105,0)</f>
        <v>0</v>
      </c>
      <c r="BH105" s="175">
        <f>IF(N105="sníž. přenesená",J105,0)</f>
        <v>0</v>
      </c>
      <c r="BI105" s="175">
        <f>IF(N105="nulová",J105,0)</f>
        <v>0</v>
      </c>
      <c r="BJ105" s="17" t="s">
        <v>79</v>
      </c>
      <c r="BK105" s="175">
        <f>ROUND(I105*H105,2)</f>
        <v>0</v>
      </c>
      <c r="BL105" s="17" t="s">
        <v>295</v>
      </c>
      <c r="BM105" s="174" t="s">
        <v>163</v>
      </c>
    </row>
    <row r="106" s="2" customFormat="1" ht="16.5" customHeight="1">
      <c r="A106" s="36"/>
      <c r="B106" s="162"/>
      <c r="C106" s="181" t="s">
        <v>235</v>
      </c>
      <c r="D106" s="181" t="s">
        <v>149</v>
      </c>
      <c r="E106" s="182" t="s">
        <v>1101</v>
      </c>
      <c r="F106" s="183" t="s">
        <v>1102</v>
      </c>
      <c r="G106" s="184" t="s">
        <v>1103</v>
      </c>
      <c r="H106" s="185">
        <v>15</v>
      </c>
      <c r="I106" s="186"/>
      <c r="J106" s="187">
        <f>ROUND(I106*H106,2)</f>
        <v>0</v>
      </c>
      <c r="K106" s="183" t="s">
        <v>3</v>
      </c>
      <c r="L106" s="188"/>
      <c r="M106" s="189" t="s">
        <v>3</v>
      </c>
      <c r="N106" s="190" t="s">
        <v>42</v>
      </c>
      <c r="O106" s="70"/>
      <c r="P106" s="172">
        <f>O106*H106</f>
        <v>0</v>
      </c>
      <c r="Q106" s="172">
        <v>0</v>
      </c>
      <c r="R106" s="172">
        <f>Q106*H106</f>
        <v>0</v>
      </c>
      <c r="S106" s="172">
        <v>0</v>
      </c>
      <c r="T106" s="173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74" t="s">
        <v>230</v>
      </c>
      <c r="AT106" s="174" t="s">
        <v>149</v>
      </c>
      <c r="AU106" s="174" t="s">
        <v>79</v>
      </c>
      <c r="AY106" s="17" t="s">
        <v>135</v>
      </c>
      <c r="BE106" s="175">
        <f>IF(N106="základní",J106,0)</f>
        <v>0</v>
      </c>
      <c r="BF106" s="175">
        <f>IF(N106="snížená",J106,0)</f>
        <v>0</v>
      </c>
      <c r="BG106" s="175">
        <f>IF(N106="zákl. přenesená",J106,0)</f>
        <v>0</v>
      </c>
      <c r="BH106" s="175">
        <f>IF(N106="sníž. přenesená",J106,0)</f>
        <v>0</v>
      </c>
      <c r="BI106" s="175">
        <f>IF(N106="nulová",J106,0)</f>
        <v>0</v>
      </c>
      <c r="BJ106" s="17" t="s">
        <v>79</v>
      </c>
      <c r="BK106" s="175">
        <f>ROUND(I106*H106,2)</f>
        <v>0</v>
      </c>
      <c r="BL106" s="17" t="s">
        <v>295</v>
      </c>
      <c r="BM106" s="174" t="s">
        <v>207</v>
      </c>
    </row>
    <row r="107" s="2" customFormat="1" ht="16.5" customHeight="1">
      <c r="A107" s="36"/>
      <c r="B107" s="162"/>
      <c r="C107" s="163" t="s">
        <v>202</v>
      </c>
      <c r="D107" s="163" t="s">
        <v>139</v>
      </c>
      <c r="E107" s="164" t="s">
        <v>1104</v>
      </c>
      <c r="F107" s="165" t="s">
        <v>1105</v>
      </c>
      <c r="G107" s="166" t="s">
        <v>186</v>
      </c>
      <c r="H107" s="167">
        <v>10</v>
      </c>
      <c r="I107" s="168"/>
      <c r="J107" s="169">
        <f>ROUND(I107*H107,2)</f>
        <v>0</v>
      </c>
      <c r="K107" s="165" t="s">
        <v>1072</v>
      </c>
      <c r="L107" s="37"/>
      <c r="M107" s="170" t="s">
        <v>3</v>
      </c>
      <c r="N107" s="171" t="s">
        <v>42</v>
      </c>
      <c r="O107" s="70"/>
      <c r="P107" s="172">
        <f>O107*H107</f>
        <v>0</v>
      </c>
      <c r="Q107" s="172">
        <v>0</v>
      </c>
      <c r="R107" s="172">
        <f>Q107*H107</f>
        <v>0</v>
      </c>
      <c r="S107" s="172">
        <v>0</v>
      </c>
      <c r="T107" s="173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74" t="s">
        <v>295</v>
      </c>
      <c r="AT107" s="174" t="s">
        <v>139</v>
      </c>
      <c r="AU107" s="174" t="s">
        <v>79</v>
      </c>
      <c r="AY107" s="17" t="s">
        <v>135</v>
      </c>
      <c r="BE107" s="175">
        <f>IF(N107="základní",J107,0)</f>
        <v>0</v>
      </c>
      <c r="BF107" s="175">
        <f>IF(N107="snížená",J107,0)</f>
        <v>0</v>
      </c>
      <c r="BG107" s="175">
        <f>IF(N107="zákl. přenesená",J107,0)</f>
        <v>0</v>
      </c>
      <c r="BH107" s="175">
        <f>IF(N107="sníž. přenesená",J107,0)</f>
        <v>0</v>
      </c>
      <c r="BI107" s="175">
        <f>IF(N107="nulová",J107,0)</f>
        <v>0</v>
      </c>
      <c r="BJ107" s="17" t="s">
        <v>79</v>
      </c>
      <c r="BK107" s="175">
        <f>ROUND(I107*H107,2)</f>
        <v>0</v>
      </c>
      <c r="BL107" s="17" t="s">
        <v>295</v>
      </c>
      <c r="BM107" s="174" t="s">
        <v>323</v>
      </c>
    </row>
    <row r="108" s="2" customFormat="1">
      <c r="A108" s="36"/>
      <c r="B108" s="37"/>
      <c r="C108" s="36"/>
      <c r="D108" s="176" t="s">
        <v>146</v>
      </c>
      <c r="E108" s="36"/>
      <c r="F108" s="177" t="s">
        <v>1106</v>
      </c>
      <c r="G108" s="36"/>
      <c r="H108" s="36"/>
      <c r="I108" s="178"/>
      <c r="J108" s="36"/>
      <c r="K108" s="36"/>
      <c r="L108" s="37"/>
      <c r="M108" s="179"/>
      <c r="N108" s="180"/>
      <c r="O108" s="70"/>
      <c r="P108" s="70"/>
      <c r="Q108" s="70"/>
      <c r="R108" s="70"/>
      <c r="S108" s="70"/>
      <c r="T108" s="71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7" t="s">
        <v>146</v>
      </c>
      <c r="AU108" s="17" t="s">
        <v>79</v>
      </c>
    </row>
    <row r="109" s="2" customFormat="1" ht="16.5" customHeight="1">
      <c r="A109" s="36"/>
      <c r="B109" s="162"/>
      <c r="C109" s="181" t="s">
        <v>295</v>
      </c>
      <c r="D109" s="181" t="s">
        <v>149</v>
      </c>
      <c r="E109" s="182" t="s">
        <v>1107</v>
      </c>
      <c r="F109" s="183" t="s">
        <v>1108</v>
      </c>
      <c r="G109" s="184" t="s">
        <v>1103</v>
      </c>
      <c r="H109" s="185">
        <v>10</v>
      </c>
      <c r="I109" s="186"/>
      <c r="J109" s="187">
        <f>ROUND(I109*H109,2)</f>
        <v>0</v>
      </c>
      <c r="K109" s="183" t="s">
        <v>3</v>
      </c>
      <c r="L109" s="188"/>
      <c r="M109" s="189" t="s">
        <v>3</v>
      </c>
      <c r="N109" s="190" t="s">
        <v>42</v>
      </c>
      <c r="O109" s="70"/>
      <c r="P109" s="172">
        <f>O109*H109</f>
        <v>0</v>
      </c>
      <c r="Q109" s="172">
        <v>0</v>
      </c>
      <c r="R109" s="172">
        <f>Q109*H109</f>
        <v>0</v>
      </c>
      <c r="S109" s="172">
        <v>0</v>
      </c>
      <c r="T109" s="173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74" t="s">
        <v>230</v>
      </c>
      <c r="AT109" s="174" t="s">
        <v>149</v>
      </c>
      <c r="AU109" s="174" t="s">
        <v>79</v>
      </c>
      <c r="AY109" s="17" t="s">
        <v>135</v>
      </c>
      <c r="BE109" s="175">
        <f>IF(N109="základní",J109,0)</f>
        <v>0</v>
      </c>
      <c r="BF109" s="175">
        <f>IF(N109="snížená",J109,0)</f>
        <v>0</v>
      </c>
      <c r="BG109" s="175">
        <f>IF(N109="zákl. přenesená",J109,0)</f>
        <v>0</v>
      </c>
      <c r="BH109" s="175">
        <f>IF(N109="sníž. přenesená",J109,0)</f>
        <v>0</v>
      </c>
      <c r="BI109" s="175">
        <f>IF(N109="nulová",J109,0)</f>
        <v>0</v>
      </c>
      <c r="BJ109" s="17" t="s">
        <v>79</v>
      </c>
      <c r="BK109" s="175">
        <f>ROUND(I109*H109,2)</f>
        <v>0</v>
      </c>
      <c r="BL109" s="17" t="s">
        <v>295</v>
      </c>
      <c r="BM109" s="174" t="s">
        <v>230</v>
      </c>
    </row>
    <row r="110" s="2" customFormat="1" ht="16.5" customHeight="1">
      <c r="A110" s="36"/>
      <c r="B110" s="162"/>
      <c r="C110" s="163" t="s">
        <v>189</v>
      </c>
      <c r="D110" s="163" t="s">
        <v>139</v>
      </c>
      <c r="E110" s="164" t="s">
        <v>1109</v>
      </c>
      <c r="F110" s="165" t="s">
        <v>1110</v>
      </c>
      <c r="G110" s="166" t="s">
        <v>186</v>
      </c>
      <c r="H110" s="167">
        <v>13</v>
      </c>
      <c r="I110" s="168"/>
      <c r="J110" s="169">
        <f>ROUND(I110*H110,2)</f>
        <v>0</v>
      </c>
      <c r="K110" s="165" t="s">
        <v>1072</v>
      </c>
      <c r="L110" s="37"/>
      <c r="M110" s="170" t="s">
        <v>3</v>
      </c>
      <c r="N110" s="171" t="s">
        <v>42</v>
      </c>
      <c r="O110" s="70"/>
      <c r="P110" s="172">
        <f>O110*H110</f>
        <v>0</v>
      </c>
      <c r="Q110" s="172">
        <v>0</v>
      </c>
      <c r="R110" s="172">
        <f>Q110*H110</f>
        <v>0</v>
      </c>
      <c r="S110" s="172">
        <v>0</v>
      </c>
      <c r="T110" s="173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74" t="s">
        <v>295</v>
      </c>
      <c r="AT110" s="174" t="s">
        <v>139</v>
      </c>
      <c r="AU110" s="174" t="s">
        <v>79</v>
      </c>
      <c r="AY110" s="17" t="s">
        <v>135</v>
      </c>
      <c r="BE110" s="175">
        <f>IF(N110="základní",J110,0)</f>
        <v>0</v>
      </c>
      <c r="BF110" s="175">
        <f>IF(N110="snížená",J110,0)</f>
        <v>0</v>
      </c>
      <c r="BG110" s="175">
        <f>IF(N110="zákl. přenesená",J110,0)</f>
        <v>0</v>
      </c>
      <c r="BH110" s="175">
        <f>IF(N110="sníž. přenesená",J110,0)</f>
        <v>0</v>
      </c>
      <c r="BI110" s="175">
        <f>IF(N110="nulová",J110,0)</f>
        <v>0</v>
      </c>
      <c r="BJ110" s="17" t="s">
        <v>79</v>
      </c>
      <c r="BK110" s="175">
        <f>ROUND(I110*H110,2)</f>
        <v>0</v>
      </c>
      <c r="BL110" s="17" t="s">
        <v>295</v>
      </c>
      <c r="BM110" s="174" t="s">
        <v>265</v>
      </c>
    </row>
    <row r="111" s="2" customFormat="1">
      <c r="A111" s="36"/>
      <c r="B111" s="37"/>
      <c r="C111" s="36"/>
      <c r="D111" s="176" t="s">
        <v>146</v>
      </c>
      <c r="E111" s="36"/>
      <c r="F111" s="177" t="s">
        <v>1111</v>
      </c>
      <c r="G111" s="36"/>
      <c r="H111" s="36"/>
      <c r="I111" s="178"/>
      <c r="J111" s="36"/>
      <c r="K111" s="36"/>
      <c r="L111" s="37"/>
      <c r="M111" s="179"/>
      <c r="N111" s="180"/>
      <c r="O111" s="70"/>
      <c r="P111" s="70"/>
      <c r="Q111" s="70"/>
      <c r="R111" s="70"/>
      <c r="S111" s="70"/>
      <c r="T111" s="71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7" t="s">
        <v>146</v>
      </c>
      <c r="AU111" s="17" t="s">
        <v>79</v>
      </c>
    </row>
    <row r="112" s="2" customFormat="1" ht="16.5" customHeight="1">
      <c r="A112" s="36"/>
      <c r="B112" s="162"/>
      <c r="C112" s="181" t="s">
        <v>491</v>
      </c>
      <c r="D112" s="181" t="s">
        <v>149</v>
      </c>
      <c r="E112" s="182" t="s">
        <v>1112</v>
      </c>
      <c r="F112" s="183" t="s">
        <v>1113</v>
      </c>
      <c r="G112" s="184" t="s">
        <v>1103</v>
      </c>
      <c r="H112" s="185">
        <v>26</v>
      </c>
      <c r="I112" s="186"/>
      <c r="J112" s="187">
        <f>ROUND(I112*H112,2)</f>
        <v>0</v>
      </c>
      <c r="K112" s="183" t="s">
        <v>3</v>
      </c>
      <c r="L112" s="188"/>
      <c r="M112" s="189" t="s">
        <v>3</v>
      </c>
      <c r="N112" s="190" t="s">
        <v>42</v>
      </c>
      <c r="O112" s="70"/>
      <c r="P112" s="172">
        <f>O112*H112</f>
        <v>0</v>
      </c>
      <c r="Q112" s="172">
        <v>0</v>
      </c>
      <c r="R112" s="172">
        <f>Q112*H112</f>
        <v>0</v>
      </c>
      <c r="S112" s="172">
        <v>0</v>
      </c>
      <c r="T112" s="173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74" t="s">
        <v>230</v>
      </c>
      <c r="AT112" s="174" t="s">
        <v>149</v>
      </c>
      <c r="AU112" s="174" t="s">
        <v>79</v>
      </c>
      <c r="AY112" s="17" t="s">
        <v>135</v>
      </c>
      <c r="BE112" s="175">
        <f>IF(N112="základní",J112,0)</f>
        <v>0</v>
      </c>
      <c r="BF112" s="175">
        <f>IF(N112="snížená",J112,0)</f>
        <v>0</v>
      </c>
      <c r="BG112" s="175">
        <f>IF(N112="zákl. přenesená",J112,0)</f>
        <v>0</v>
      </c>
      <c r="BH112" s="175">
        <f>IF(N112="sníž. přenesená",J112,0)</f>
        <v>0</v>
      </c>
      <c r="BI112" s="175">
        <f>IF(N112="nulová",J112,0)</f>
        <v>0</v>
      </c>
      <c r="BJ112" s="17" t="s">
        <v>79</v>
      </c>
      <c r="BK112" s="175">
        <f>ROUND(I112*H112,2)</f>
        <v>0</v>
      </c>
      <c r="BL112" s="17" t="s">
        <v>295</v>
      </c>
      <c r="BM112" s="174" t="s">
        <v>275</v>
      </c>
    </row>
    <row r="113" s="2" customFormat="1" ht="16.5" customHeight="1">
      <c r="A113" s="36"/>
      <c r="B113" s="162"/>
      <c r="C113" s="163" t="s">
        <v>183</v>
      </c>
      <c r="D113" s="163" t="s">
        <v>139</v>
      </c>
      <c r="E113" s="164" t="s">
        <v>1114</v>
      </c>
      <c r="F113" s="165" t="s">
        <v>1115</v>
      </c>
      <c r="G113" s="166" t="s">
        <v>186</v>
      </c>
      <c r="H113" s="167">
        <v>6</v>
      </c>
      <c r="I113" s="168"/>
      <c r="J113" s="169">
        <f>ROUND(I113*H113,2)</f>
        <v>0</v>
      </c>
      <c r="K113" s="165" t="s">
        <v>1072</v>
      </c>
      <c r="L113" s="37"/>
      <c r="M113" s="170" t="s">
        <v>3</v>
      </c>
      <c r="N113" s="171" t="s">
        <v>42</v>
      </c>
      <c r="O113" s="70"/>
      <c r="P113" s="172">
        <f>O113*H113</f>
        <v>0</v>
      </c>
      <c r="Q113" s="172">
        <v>0</v>
      </c>
      <c r="R113" s="172">
        <f>Q113*H113</f>
        <v>0</v>
      </c>
      <c r="S113" s="172">
        <v>0</v>
      </c>
      <c r="T113" s="173">
        <f>S113*H113</f>
        <v>0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174" t="s">
        <v>295</v>
      </c>
      <c r="AT113" s="174" t="s">
        <v>139</v>
      </c>
      <c r="AU113" s="174" t="s">
        <v>79</v>
      </c>
      <c r="AY113" s="17" t="s">
        <v>135</v>
      </c>
      <c r="BE113" s="175">
        <f>IF(N113="základní",J113,0)</f>
        <v>0</v>
      </c>
      <c r="BF113" s="175">
        <f>IF(N113="snížená",J113,0)</f>
        <v>0</v>
      </c>
      <c r="BG113" s="175">
        <f>IF(N113="zákl. přenesená",J113,0)</f>
        <v>0</v>
      </c>
      <c r="BH113" s="175">
        <f>IF(N113="sníž. přenesená",J113,0)</f>
        <v>0</v>
      </c>
      <c r="BI113" s="175">
        <f>IF(N113="nulová",J113,0)</f>
        <v>0</v>
      </c>
      <c r="BJ113" s="17" t="s">
        <v>79</v>
      </c>
      <c r="BK113" s="175">
        <f>ROUND(I113*H113,2)</f>
        <v>0</v>
      </c>
      <c r="BL113" s="17" t="s">
        <v>295</v>
      </c>
      <c r="BM113" s="174" t="s">
        <v>282</v>
      </c>
    </row>
    <row r="114" s="2" customFormat="1">
      <c r="A114" s="36"/>
      <c r="B114" s="37"/>
      <c r="C114" s="36"/>
      <c r="D114" s="176" t="s">
        <v>146</v>
      </c>
      <c r="E114" s="36"/>
      <c r="F114" s="177" t="s">
        <v>1116</v>
      </c>
      <c r="G114" s="36"/>
      <c r="H114" s="36"/>
      <c r="I114" s="178"/>
      <c r="J114" s="36"/>
      <c r="K114" s="36"/>
      <c r="L114" s="37"/>
      <c r="M114" s="179"/>
      <c r="N114" s="180"/>
      <c r="O114" s="70"/>
      <c r="P114" s="70"/>
      <c r="Q114" s="70"/>
      <c r="R114" s="70"/>
      <c r="S114" s="70"/>
      <c r="T114" s="71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7" t="s">
        <v>146</v>
      </c>
      <c r="AU114" s="17" t="s">
        <v>79</v>
      </c>
    </row>
    <row r="115" s="2" customFormat="1" ht="16.5" customHeight="1">
      <c r="A115" s="36"/>
      <c r="B115" s="162"/>
      <c r="C115" s="181" t="s">
        <v>173</v>
      </c>
      <c r="D115" s="181" t="s">
        <v>149</v>
      </c>
      <c r="E115" s="182" t="s">
        <v>1117</v>
      </c>
      <c r="F115" s="183" t="s">
        <v>1118</v>
      </c>
      <c r="G115" s="184" t="s">
        <v>1103</v>
      </c>
      <c r="H115" s="185">
        <v>6</v>
      </c>
      <c r="I115" s="186"/>
      <c r="J115" s="187">
        <f>ROUND(I115*H115,2)</f>
        <v>0</v>
      </c>
      <c r="K115" s="183" t="s">
        <v>3</v>
      </c>
      <c r="L115" s="188"/>
      <c r="M115" s="189" t="s">
        <v>3</v>
      </c>
      <c r="N115" s="190" t="s">
        <v>42</v>
      </c>
      <c r="O115" s="70"/>
      <c r="P115" s="172">
        <f>O115*H115</f>
        <v>0</v>
      </c>
      <c r="Q115" s="172">
        <v>0</v>
      </c>
      <c r="R115" s="172">
        <f>Q115*H115</f>
        <v>0</v>
      </c>
      <c r="S115" s="172">
        <v>0</v>
      </c>
      <c r="T115" s="173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74" t="s">
        <v>230</v>
      </c>
      <c r="AT115" s="174" t="s">
        <v>149</v>
      </c>
      <c r="AU115" s="174" t="s">
        <v>79</v>
      </c>
      <c r="AY115" s="17" t="s">
        <v>135</v>
      </c>
      <c r="BE115" s="175">
        <f>IF(N115="základní",J115,0)</f>
        <v>0</v>
      </c>
      <c r="BF115" s="175">
        <f>IF(N115="snížená",J115,0)</f>
        <v>0</v>
      </c>
      <c r="BG115" s="175">
        <f>IF(N115="zákl. přenesená",J115,0)</f>
        <v>0</v>
      </c>
      <c r="BH115" s="175">
        <f>IF(N115="sníž. přenesená",J115,0)</f>
        <v>0</v>
      </c>
      <c r="BI115" s="175">
        <f>IF(N115="nulová",J115,0)</f>
        <v>0</v>
      </c>
      <c r="BJ115" s="17" t="s">
        <v>79</v>
      </c>
      <c r="BK115" s="175">
        <f>ROUND(I115*H115,2)</f>
        <v>0</v>
      </c>
      <c r="BL115" s="17" t="s">
        <v>295</v>
      </c>
      <c r="BM115" s="174" t="s">
        <v>513</v>
      </c>
    </row>
    <row r="116" s="2" customFormat="1" ht="16.5" customHeight="1">
      <c r="A116" s="36"/>
      <c r="B116" s="162"/>
      <c r="C116" s="163" t="s">
        <v>8</v>
      </c>
      <c r="D116" s="163" t="s">
        <v>139</v>
      </c>
      <c r="E116" s="164" t="s">
        <v>1119</v>
      </c>
      <c r="F116" s="165" t="s">
        <v>1120</v>
      </c>
      <c r="G116" s="166" t="s">
        <v>186</v>
      </c>
      <c r="H116" s="167">
        <v>1</v>
      </c>
      <c r="I116" s="168"/>
      <c r="J116" s="169">
        <f>ROUND(I116*H116,2)</f>
        <v>0</v>
      </c>
      <c r="K116" s="165" t="s">
        <v>1072</v>
      </c>
      <c r="L116" s="37"/>
      <c r="M116" s="170" t="s">
        <v>3</v>
      </c>
      <c r="N116" s="171" t="s">
        <v>42</v>
      </c>
      <c r="O116" s="70"/>
      <c r="P116" s="172">
        <f>O116*H116</f>
        <v>0</v>
      </c>
      <c r="Q116" s="172">
        <v>0</v>
      </c>
      <c r="R116" s="172">
        <f>Q116*H116</f>
        <v>0</v>
      </c>
      <c r="S116" s="172">
        <v>0</v>
      </c>
      <c r="T116" s="173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74" t="s">
        <v>295</v>
      </c>
      <c r="AT116" s="174" t="s">
        <v>139</v>
      </c>
      <c r="AU116" s="174" t="s">
        <v>79</v>
      </c>
      <c r="AY116" s="17" t="s">
        <v>135</v>
      </c>
      <c r="BE116" s="175">
        <f>IF(N116="základní",J116,0)</f>
        <v>0</v>
      </c>
      <c r="BF116" s="175">
        <f>IF(N116="snížená",J116,0)</f>
        <v>0</v>
      </c>
      <c r="BG116" s="175">
        <f>IF(N116="zákl. přenesená",J116,0)</f>
        <v>0</v>
      </c>
      <c r="BH116" s="175">
        <f>IF(N116="sníž. přenesená",J116,0)</f>
        <v>0</v>
      </c>
      <c r="BI116" s="175">
        <f>IF(N116="nulová",J116,0)</f>
        <v>0</v>
      </c>
      <c r="BJ116" s="17" t="s">
        <v>79</v>
      </c>
      <c r="BK116" s="175">
        <f>ROUND(I116*H116,2)</f>
        <v>0</v>
      </c>
      <c r="BL116" s="17" t="s">
        <v>295</v>
      </c>
      <c r="BM116" s="174" t="s">
        <v>741</v>
      </c>
    </row>
    <row r="117" s="2" customFormat="1">
      <c r="A117" s="36"/>
      <c r="B117" s="37"/>
      <c r="C117" s="36"/>
      <c r="D117" s="176" t="s">
        <v>146</v>
      </c>
      <c r="E117" s="36"/>
      <c r="F117" s="177" t="s">
        <v>1121</v>
      </c>
      <c r="G117" s="36"/>
      <c r="H117" s="36"/>
      <c r="I117" s="178"/>
      <c r="J117" s="36"/>
      <c r="K117" s="36"/>
      <c r="L117" s="37"/>
      <c r="M117" s="179"/>
      <c r="N117" s="180"/>
      <c r="O117" s="70"/>
      <c r="P117" s="70"/>
      <c r="Q117" s="70"/>
      <c r="R117" s="70"/>
      <c r="S117" s="70"/>
      <c r="T117" s="71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7" t="s">
        <v>146</v>
      </c>
      <c r="AU117" s="17" t="s">
        <v>79</v>
      </c>
    </row>
    <row r="118" s="2" customFormat="1" ht="16.5" customHeight="1">
      <c r="A118" s="36"/>
      <c r="B118" s="162"/>
      <c r="C118" s="181" t="s">
        <v>138</v>
      </c>
      <c r="D118" s="181" t="s">
        <v>149</v>
      </c>
      <c r="E118" s="182" t="s">
        <v>1122</v>
      </c>
      <c r="F118" s="183" t="s">
        <v>1123</v>
      </c>
      <c r="G118" s="184" t="s">
        <v>1103</v>
      </c>
      <c r="H118" s="185">
        <v>1</v>
      </c>
      <c r="I118" s="186"/>
      <c r="J118" s="187">
        <f>ROUND(I118*H118,2)</f>
        <v>0</v>
      </c>
      <c r="K118" s="183" t="s">
        <v>3</v>
      </c>
      <c r="L118" s="188"/>
      <c r="M118" s="189" t="s">
        <v>3</v>
      </c>
      <c r="N118" s="190" t="s">
        <v>42</v>
      </c>
      <c r="O118" s="70"/>
      <c r="P118" s="172">
        <f>O118*H118</f>
        <v>0</v>
      </c>
      <c r="Q118" s="172">
        <v>0</v>
      </c>
      <c r="R118" s="172">
        <f>Q118*H118</f>
        <v>0</v>
      </c>
      <c r="S118" s="172">
        <v>0</v>
      </c>
      <c r="T118" s="173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74" t="s">
        <v>230</v>
      </c>
      <c r="AT118" s="174" t="s">
        <v>149</v>
      </c>
      <c r="AU118" s="174" t="s">
        <v>79</v>
      </c>
      <c r="AY118" s="17" t="s">
        <v>135</v>
      </c>
      <c r="BE118" s="175">
        <f>IF(N118="základní",J118,0)</f>
        <v>0</v>
      </c>
      <c r="BF118" s="175">
        <f>IF(N118="snížená",J118,0)</f>
        <v>0</v>
      </c>
      <c r="BG118" s="175">
        <f>IF(N118="zákl. přenesená",J118,0)</f>
        <v>0</v>
      </c>
      <c r="BH118" s="175">
        <f>IF(N118="sníž. přenesená",J118,0)</f>
        <v>0</v>
      </c>
      <c r="BI118" s="175">
        <f>IF(N118="nulová",J118,0)</f>
        <v>0</v>
      </c>
      <c r="BJ118" s="17" t="s">
        <v>79</v>
      </c>
      <c r="BK118" s="175">
        <f>ROUND(I118*H118,2)</f>
        <v>0</v>
      </c>
      <c r="BL118" s="17" t="s">
        <v>295</v>
      </c>
      <c r="BM118" s="174" t="s">
        <v>705</v>
      </c>
    </row>
    <row r="119" s="2" customFormat="1" ht="21.75" customHeight="1">
      <c r="A119" s="36"/>
      <c r="B119" s="162"/>
      <c r="C119" s="163" t="s">
        <v>148</v>
      </c>
      <c r="D119" s="163" t="s">
        <v>139</v>
      </c>
      <c r="E119" s="164" t="s">
        <v>1124</v>
      </c>
      <c r="F119" s="165" t="s">
        <v>1125</v>
      </c>
      <c r="G119" s="166" t="s">
        <v>186</v>
      </c>
      <c r="H119" s="167">
        <v>108</v>
      </c>
      <c r="I119" s="168"/>
      <c r="J119" s="169">
        <f>ROUND(I119*H119,2)</f>
        <v>0</v>
      </c>
      <c r="K119" s="165" t="s">
        <v>1072</v>
      </c>
      <c r="L119" s="37"/>
      <c r="M119" s="170" t="s">
        <v>3</v>
      </c>
      <c r="N119" s="171" t="s">
        <v>42</v>
      </c>
      <c r="O119" s="70"/>
      <c r="P119" s="172">
        <f>O119*H119</f>
        <v>0</v>
      </c>
      <c r="Q119" s="172">
        <v>0</v>
      </c>
      <c r="R119" s="172">
        <f>Q119*H119</f>
        <v>0</v>
      </c>
      <c r="S119" s="172">
        <v>0</v>
      </c>
      <c r="T119" s="173">
        <f>S119*H119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R119" s="174" t="s">
        <v>295</v>
      </c>
      <c r="AT119" s="174" t="s">
        <v>139</v>
      </c>
      <c r="AU119" s="174" t="s">
        <v>79</v>
      </c>
      <c r="AY119" s="17" t="s">
        <v>135</v>
      </c>
      <c r="BE119" s="175">
        <f>IF(N119="základní",J119,0)</f>
        <v>0</v>
      </c>
      <c r="BF119" s="175">
        <f>IF(N119="snížená",J119,0)</f>
        <v>0</v>
      </c>
      <c r="BG119" s="175">
        <f>IF(N119="zákl. přenesená",J119,0)</f>
        <v>0</v>
      </c>
      <c r="BH119" s="175">
        <f>IF(N119="sníž. přenesená",J119,0)</f>
        <v>0</v>
      </c>
      <c r="BI119" s="175">
        <f>IF(N119="nulová",J119,0)</f>
        <v>0</v>
      </c>
      <c r="BJ119" s="17" t="s">
        <v>79</v>
      </c>
      <c r="BK119" s="175">
        <f>ROUND(I119*H119,2)</f>
        <v>0</v>
      </c>
      <c r="BL119" s="17" t="s">
        <v>295</v>
      </c>
      <c r="BM119" s="174" t="s">
        <v>714</v>
      </c>
    </row>
    <row r="120" s="2" customFormat="1">
      <c r="A120" s="36"/>
      <c r="B120" s="37"/>
      <c r="C120" s="36"/>
      <c r="D120" s="176" t="s">
        <v>146</v>
      </c>
      <c r="E120" s="36"/>
      <c r="F120" s="177" t="s">
        <v>1126</v>
      </c>
      <c r="G120" s="36"/>
      <c r="H120" s="36"/>
      <c r="I120" s="178"/>
      <c r="J120" s="36"/>
      <c r="K120" s="36"/>
      <c r="L120" s="37"/>
      <c r="M120" s="179"/>
      <c r="N120" s="180"/>
      <c r="O120" s="70"/>
      <c r="P120" s="70"/>
      <c r="Q120" s="70"/>
      <c r="R120" s="70"/>
      <c r="S120" s="70"/>
      <c r="T120" s="71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7" t="s">
        <v>146</v>
      </c>
      <c r="AU120" s="17" t="s">
        <v>79</v>
      </c>
    </row>
    <row r="121" s="2" customFormat="1" ht="16.5" customHeight="1">
      <c r="A121" s="36"/>
      <c r="B121" s="162"/>
      <c r="C121" s="181" t="s">
        <v>154</v>
      </c>
      <c r="D121" s="181" t="s">
        <v>149</v>
      </c>
      <c r="E121" s="182" t="s">
        <v>1127</v>
      </c>
      <c r="F121" s="183" t="s">
        <v>1128</v>
      </c>
      <c r="G121" s="184" t="s">
        <v>1103</v>
      </c>
      <c r="H121" s="185">
        <v>75</v>
      </c>
      <c r="I121" s="186"/>
      <c r="J121" s="187">
        <f>ROUND(I121*H121,2)</f>
        <v>0</v>
      </c>
      <c r="K121" s="183" t="s">
        <v>3</v>
      </c>
      <c r="L121" s="188"/>
      <c r="M121" s="189" t="s">
        <v>3</v>
      </c>
      <c r="N121" s="190" t="s">
        <v>42</v>
      </c>
      <c r="O121" s="70"/>
      <c r="P121" s="172">
        <f>O121*H121</f>
        <v>0</v>
      </c>
      <c r="Q121" s="172">
        <v>0</v>
      </c>
      <c r="R121" s="172">
        <f>Q121*H121</f>
        <v>0</v>
      </c>
      <c r="S121" s="172">
        <v>0</v>
      </c>
      <c r="T121" s="173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74" t="s">
        <v>230</v>
      </c>
      <c r="AT121" s="174" t="s">
        <v>149</v>
      </c>
      <c r="AU121" s="174" t="s">
        <v>79</v>
      </c>
      <c r="AY121" s="17" t="s">
        <v>135</v>
      </c>
      <c r="BE121" s="175">
        <f>IF(N121="základní",J121,0)</f>
        <v>0</v>
      </c>
      <c r="BF121" s="175">
        <f>IF(N121="snížená",J121,0)</f>
        <v>0</v>
      </c>
      <c r="BG121" s="175">
        <f>IF(N121="zákl. přenesená",J121,0)</f>
        <v>0</v>
      </c>
      <c r="BH121" s="175">
        <f>IF(N121="sníž. přenesená",J121,0)</f>
        <v>0</v>
      </c>
      <c r="BI121" s="175">
        <f>IF(N121="nulová",J121,0)</f>
        <v>0</v>
      </c>
      <c r="BJ121" s="17" t="s">
        <v>79</v>
      </c>
      <c r="BK121" s="175">
        <f>ROUND(I121*H121,2)</f>
        <v>0</v>
      </c>
      <c r="BL121" s="17" t="s">
        <v>295</v>
      </c>
      <c r="BM121" s="174" t="s">
        <v>688</v>
      </c>
    </row>
    <row r="122" s="2" customFormat="1" ht="21.75" customHeight="1">
      <c r="A122" s="36"/>
      <c r="B122" s="162"/>
      <c r="C122" s="163" t="s">
        <v>159</v>
      </c>
      <c r="D122" s="163" t="s">
        <v>139</v>
      </c>
      <c r="E122" s="164" t="s">
        <v>1129</v>
      </c>
      <c r="F122" s="165" t="s">
        <v>1130</v>
      </c>
      <c r="G122" s="166" t="s">
        <v>186</v>
      </c>
      <c r="H122" s="167">
        <v>33</v>
      </c>
      <c r="I122" s="168"/>
      <c r="J122" s="169">
        <f>ROUND(I122*H122,2)</f>
        <v>0</v>
      </c>
      <c r="K122" s="165" t="s">
        <v>1072</v>
      </c>
      <c r="L122" s="37"/>
      <c r="M122" s="170" t="s">
        <v>3</v>
      </c>
      <c r="N122" s="171" t="s">
        <v>42</v>
      </c>
      <c r="O122" s="70"/>
      <c r="P122" s="172">
        <f>O122*H122</f>
        <v>0</v>
      </c>
      <c r="Q122" s="172">
        <v>0</v>
      </c>
      <c r="R122" s="172">
        <f>Q122*H122</f>
        <v>0</v>
      </c>
      <c r="S122" s="172">
        <v>0</v>
      </c>
      <c r="T122" s="173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74" t="s">
        <v>295</v>
      </c>
      <c r="AT122" s="174" t="s">
        <v>139</v>
      </c>
      <c r="AU122" s="174" t="s">
        <v>79</v>
      </c>
      <c r="AY122" s="17" t="s">
        <v>135</v>
      </c>
      <c r="BE122" s="175">
        <f>IF(N122="základní",J122,0)</f>
        <v>0</v>
      </c>
      <c r="BF122" s="175">
        <f>IF(N122="snížená",J122,0)</f>
        <v>0</v>
      </c>
      <c r="BG122" s="175">
        <f>IF(N122="zákl. přenesená",J122,0)</f>
        <v>0</v>
      </c>
      <c r="BH122" s="175">
        <f>IF(N122="sníž. přenesená",J122,0)</f>
        <v>0</v>
      </c>
      <c r="BI122" s="175">
        <f>IF(N122="nulová",J122,0)</f>
        <v>0</v>
      </c>
      <c r="BJ122" s="17" t="s">
        <v>79</v>
      </c>
      <c r="BK122" s="175">
        <f>ROUND(I122*H122,2)</f>
        <v>0</v>
      </c>
      <c r="BL122" s="17" t="s">
        <v>295</v>
      </c>
      <c r="BM122" s="174" t="s">
        <v>661</v>
      </c>
    </row>
    <row r="123" s="2" customFormat="1">
      <c r="A123" s="36"/>
      <c r="B123" s="37"/>
      <c r="C123" s="36"/>
      <c r="D123" s="176" t="s">
        <v>146</v>
      </c>
      <c r="E123" s="36"/>
      <c r="F123" s="177" t="s">
        <v>1131</v>
      </c>
      <c r="G123" s="36"/>
      <c r="H123" s="36"/>
      <c r="I123" s="178"/>
      <c r="J123" s="36"/>
      <c r="K123" s="36"/>
      <c r="L123" s="37"/>
      <c r="M123" s="179"/>
      <c r="N123" s="180"/>
      <c r="O123" s="70"/>
      <c r="P123" s="70"/>
      <c r="Q123" s="70"/>
      <c r="R123" s="70"/>
      <c r="S123" s="70"/>
      <c r="T123" s="71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7" t="s">
        <v>146</v>
      </c>
      <c r="AU123" s="17" t="s">
        <v>79</v>
      </c>
    </row>
    <row r="124" s="2" customFormat="1" ht="16.5" customHeight="1">
      <c r="A124" s="36"/>
      <c r="B124" s="162"/>
      <c r="C124" s="181" t="s">
        <v>163</v>
      </c>
      <c r="D124" s="181" t="s">
        <v>149</v>
      </c>
      <c r="E124" s="182" t="s">
        <v>1132</v>
      </c>
      <c r="F124" s="183" t="s">
        <v>1133</v>
      </c>
      <c r="G124" s="184" t="s">
        <v>1103</v>
      </c>
      <c r="H124" s="185">
        <v>33</v>
      </c>
      <c r="I124" s="186"/>
      <c r="J124" s="187">
        <f>ROUND(I124*H124,2)</f>
        <v>0</v>
      </c>
      <c r="K124" s="183" t="s">
        <v>3</v>
      </c>
      <c r="L124" s="188"/>
      <c r="M124" s="189" t="s">
        <v>3</v>
      </c>
      <c r="N124" s="190" t="s">
        <v>42</v>
      </c>
      <c r="O124" s="70"/>
      <c r="P124" s="172">
        <f>O124*H124</f>
        <v>0</v>
      </c>
      <c r="Q124" s="172">
        <v>0</v>
      </c>
      <c r="R124" s="172">
        <f>Q124*H124</f>
        <v>0</v>
      </c>
      <c r="S124" s="172">
        <v>0</v>
      </c>
      <c r="T124" s="173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74" t="s">
        <v>230</v>
      </c>
      <c r="AT124" s="174" t="s">
        <v>149</v>
      </c>
      <c r="AU124" s="174" t="s">
        <v>79</v>
      </c>
      <c r="AY124" s="17" t="s">
        <v>135</v>
      </c>
      <c r="BE124" s="175">
        <f>IF(N124="základní",J124,0)</f>
        <v>0</v>
      </c>
      <c r="BF124" s="175">
        <f>IF(N124="snížená",J124,0)</f>
        <v>0</v>
      </c>
      <c r="BG124" s="175">
        <f>IF(N124="zákl. přenesená",J124,0)</f>
        <v>0</v>
      </c>
      <c r="BH124" s="175">
        <f>IF(N124="sníž. přenesená",J124,0)</f>
        <v>0</v>
      </c>
      <c r="BI124" s="175">
        <f>IF(N124="nulová",J124,0)</f>
        <v>0</v>
      </c>
      <c r="BJ124" s="17" t="s">
        <v>79</v>
      </c>
      <c r="BK124" s="175">
        <f>ROUND(I124*H124,2)</f>
        <v>0</v>
      </c>
      <c r="BL124" s="17" t="s">
        <v>295</v>
      </c>
      <c r="BM124" s="174" t="s">
        <v>732</v>
      </c>
    </row>
    <row r="125" s="2" customFormat="1" ht="16.5" customHeight="1">
      <c r="A125" s="36"/>
      <c r="B125" s="162"/>
      <c r="C125" s="163" t="s">
        <v>168</v>
      </c>
      <c r="D125" s="163" t="s">
        <v>139</v>
      </c>
      <c r="E125" s="164" t="s">
        <v>1134</v>
      </c>
      <c r="F125" s="165" t="s">
        <v>1135</v>
      </c>
      <c r="G125" s="166" t="s">
        <v>186</v>
      </c>
      <c r="H125" s="167">
        <v>34</v>
      </c>
      <c r="I125" s="168"/>
      <c r="J125" s="169">
        <f>ROUND(I125*H125,2)</f>
        <v>0</v>
      </c>
      <c r="K125" s="165" t="s">
        <v>1072</v>
      </c>
      <c r="L125" s="37"/>
      <c r="M125" s="170" t="s">
        <v>3</v>
      </c>
      <c r="N125" s="171" t="s">
        <v>42</v>
      </c>
      <c r="O125" s="70"/>
      <c r="P125" s="172">
        <f>O125*H125</f>
        <v>0</v>
      </c>
      <c r="Q125" s="172">
        <v>0</v>
      </c>
      <c r="R125" s="172">
        <f>Q125*H125</f>
        <v>0</v>
      </c>
      <c r="S125" s="172">
        <v>0</v>
      </c>
      <c r="T125" s="173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74" t="s">
        <v>295</v>
      </c>
      <c r="AT125" s="174" t="s">
        <v>139</v>
      </c>
      <c r="AU125" s="174" t="s">
        <v>79</v>
      </c>
      <c r="AY125" s="17" t="s">
        <v>135</v>
      </c>
      <c r="BE125" s="175">
        <f>IF(N125="základní",J125,0)</f>
        <v>0</v>
      </c>
      <c r="BF125" s="175">
        <f>IF(N125="snížená",J125,0)</f>
        <v>0</v>
      </c>
      <c r="BG125" s="175">
        <f>IF(N125="zákl. přenesená",J125,0)</f>
        <v>0</v>
      </c>
      <c r="BH125" s="175">
        <f>IF(N125="sníž. přenesená",J125,0)</f>
        <v>0</v>
      </c>
      <c r="BI125" s="175">
        <f>IF(N125="nulová",J125,0)</f>
        <v>0</v>
      </c>
      <c r="BJ125" s="17" t="s">
        <v>79</v>
      </c>
      <c r="BK125" s="175">
        <f>ROUND(I125*H125,2)</f>
        <v>0</v>
      </c>
      <c r="BL125" s="17" t="s">
        <v>295</v>
      </c>
      <c r="BM125" s="174" t="s">
        <v>723</v>
      </c>
    </row>
    <row r="126" s="2" customFormat="1">
      <c r="A126" s="36"/>
      <c r="B126" s="37"/>
      <c r="C126" s="36"/>
      <c r="D126" s="176" t="s">
        <v>146</v>
      </c>
      <c r="E126" s="36"/>
      <c r="F126" s="177" t="s">
        <v>1136</v>
      </c>
      <c r="G126" s="36"/>
      <c r="H126" s="36"/>
      <c r="I126" s="178"/>
      <c r="J126" s="36"/>
      <c r="K126" s="36"/>
      <c r="L126" s="37"/>
      <c r="M126" s="179"/>
      <c r="N126" s="180"/>
      <c r="O126" s="70"/>
      <c r="P126" s="70"/>
      <c r="Q126" s="70"/>
      <c r="R126" s="70"/>
      <c r="S126" s="70"/>
      <c r="T126" s="71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7" t="s">
        <v>146</v>
      </c>
      <c r="AU126" s="17" t="s">
        <v>79</v>
      </c>
    </row>
    <row r="127" s="2" customFormat="1" ht="16.5" customHeight="1">
      <c r="A127" s="36"/>
      <c r="B127" s="162"/>
      <c r="C127" s="181" t="s">
        <v>207</v>
      </c>
      <c r="D127" s="181" t="s">
        <v>149</v>
      </c>
      <c r="E127" s="182" t="s">
        <v>1137</v>
      </c>
      <c r="F127" s="183" t="s">
        <v>1138</v>
      </c>
      <c r="G127" s="184" t="s">
        <v>1103</v>
      </c>
      <c r="H127" s="185">
        <v>34</v>
      </c>
      <c r="I127" s="186"/>
      <c r="J127" s="187">
        <f>ROUND(I127*H127,2)</f>
        <v>0</v>
      </c>
      <c r="K127" s="183" t="s">
        <v>3</v>
      </c>
      <c r="L127" s="188"/>
      <c r="M127" s="189" t="s">
        <v>3</v>
      </c>
      <c r="N127" s="190" t="s">
        <v>42</v>
      </c>
      <c r="O127" s="70"/>
      <c r="P127" s="172">
        <f>O127*H127</f>
        <v>0</v>
      </c>
      <c r="Q127" s="172">
        <v>0</v>
      </c>
      <c r="R127" s="172">
        <f>Q127*H127</f>
        <v>0</v>
      </c>
      <c r="S127" s="172">
        <v>0</v>
      </c>
      <c r="T127" s="173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74" t="s">
        <v>230</v>
      </c>
      <c r="AT127" s="174" t="s">
        <v>149</v>
      </c>
      <c r="AU127" s="174" t="s">
        <v>79</v>
      </c>
      <c r="AY127" s="17" t="s">
        <v>135</v>
      </c>
      <c r="BE127" s="175">
        <f>IF(N127="základní",J127,0)</f>
        <v>0</v>
      </c>
      <c r="BF127" s="175">
        <f>IF(N127="snížená",J127,0)</f>
        <v>0</v>
      </c>
      <c r="BG127" s="175">
        <f>IF(N127="zákl. přenesená",J127,0)</f>
        <v>0</v>
      </c>
      <c r="BH127" s="175">
        <f>IF(N127="sníž. přenesená",J127,0)</f>
        <v>0</v>
      </c>
      <c r="BI127" s="175">
        <f>IF(N127="nulová",J127,0)</f>
        <v>0</v>
      </c>
      <c r="BJ127" s="17" t="s">
        <v>79</v>
      </c>
      <c r="BK127" s="175">
        <f>ROUND(I127*H127,2)</f>
        <v>0</v>
      </c>
      <c r="BL127" s="17" t="s">
        <v>295</v>
      </c>
      <c r="BM127" s="174" t="s">
        <v>384</v>
      </c>
    </row>
    <row r="128" s="2" customFormat="1" ht="16.5" customHeight="1">
      <c r="A128" s="36"/>
      <c r="B128" s="162"/>
      <c r="C128" s="181" t="s">
        <v>249</v>
      </c>
      <c r="D128" s="181" t="s">
        <v>149</v>
      </c>
      <c r="E128" s="182" t="s">
        <v>1139</v>
      </c>
      <c r="F128" s="183" t="s">
        <v>1140</v>
      </c>
      <c r="G128" s="184" t="s">
        <v>1103</v>
      </c>
      <c r="H128" s="185">
        <v>84</v>
      </c>
      <c r="I128" s="186"/>
      <c r="J128" s="187">
        <f>ROUND(I128*H128,2)</f>
        <v>0</v>
      </c>
      <c r="K128" s="183" t="s">
        <v>3</v>
      </c>
      <c r="L128" s="188"/>
      <c r="M128" s="189" t="s">
        <v>3</v>
      </c>
      <c r="N128" s="190" t="s">
        <v>42</v>
      </c>
      <c r="O128" s="70"/>
      <c r="P128" s="172">
        <f>O128*H128</f>
        <v>0</v>
      </c>
      <c r="Q128" s="172">
        <v>0</v>
      </c>
      <c r="R128" s="172">
        <f>Q128*H128</f>
        <v>0</v>
      </c>
      <c r="S128" s="172">
        <v>0</v>
      </c>
      <c r="T128" s="173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74" t="s">
        <v>230</v>
      </c>
      <c r="AT128" s="174" t="s">
        <v>149</v>
      </c>
      <c r="AU128" s="174" t="s">
        <v>79</v>
      </c>
      <c r="AY128" s="17" t="s">
        <v>135</v>
      </c>
      <c r="BE128" s="175">
        <f>IF(N128="základní",J128,0)</f>
        <v>0</v>
      </c>
      <c r="BF128" s="175">
        <f>IF(N128="snížená",J128,0)</f>
        <v>0</v>
      </c>
      <c r="BG128" s="175">
        <f>IF(N128="zákl. přenesená",J128,0)</f>
        <v>0</v>
      </c>
      <c r="BH128" s="175">
        <f>IF(N128="sníž. přenesená",J128,0)</f>
        <v>0</v>
      </c>
      <c r="BI128" s="175">
        <f>IF(N128="nulová",J128,0)</f>
        <v>0</v>
      </c>
      <c r="BJ128" s="17" t="s">
        <v>79</v>
      </c>
      <c r="BK128" s="175">
        <f>ROUND(I128*H128,2)</f>
        <v>0</v>
      </c>
      <c r="BL128" s="17" t="s">
        <v>295</v>
      </c>
      <c r="BM128" s="174" t="s">
        <v>394</v>
      </c>
    </row>
    <row r="129" s="2" customFormat="1" ht="16.5" customHeight="1">
      <c r="A129" s="36"/>
      <c r="B129" s="162"/>
      <c r="C129" s="181" t="s">
        <v>323</v>
      </c>
      <c r="D129" s="181" t="s">
        <v>149</v>
      </c>
      <c r="E129" s="182" t="s">
        <v>1141</v>
      </c>
      <c r="F129" s="183" t="s">
        <v>1142</v>
      </c>
      <c r="G129" s="184" t="s">
        <v>1103</v>
      </c>
      <c r="H129" s="185">
        <v>15</v>
      </c>
      <c r="I129" s="186"/>
      <c r="J129" s="187">
        <f>ROUND(I129*H129,2)</f>
        <v>0</v>
      </c>
      <c r="K129" s="183" t="s">
        <v>3</v>
      </c>
      <c r="L129" s="188"/>
      <c r="M129" s="189" t="s">
        <v>3</v>
      </c>
      <c r="N129" s="190" t="s">
        <v>42</v>
      </c>
      <c r="O129" s="70"/>
      <c r="P129" s="172">
        <f>O129*H129</f>
        <v>0</v>
      </c>
      <c r="Q129" s="172">
        <v>0</v>
      </c>
      <c r="R129" s="172">
        <f>Q129*H129</f>
        <v>0</v>
      </c>
      <c r="S129" s="172">
        <v>0</v>
      </c>
      <c r="T129" s="173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74" t="s">
        <v>230</v>
      </c>
      <c r="AT129" s="174" t="s">
        <v>149</v>
      </c>
      <c r="AU129" s="174" t="s">
        <v>79</v>
      </c>
      <c r="AY129" s="17" t="s">
        <v>135</v>
      </c>
      <c r="BE129" s="175">
        <f>IF(N129="základní",J129,0)</f>
        <v>0</v>
      </c>
      <c r="BF129" s="175">
        <f>IF(N129="snížená",J129,0)</f>
        <v>0</v>
      </c>
      <c r="BG129" s="175">
        <f>IF(N129="zákl. přenesená",J129,0)</f>
        <v>0</v>
      </c>
      <c r="BH129" s="175">
        <f>IF(N129="sníž. přenesená",J129,0)</f>
        <v>0</v>
      </c>
      <c r="BI129" s="175">
        <f>IF(N129="nulová",J129,0)</f>
        <v>0</v>
      </c>
      <c r="BJ129" s="17" t="s">
        <v>79</v>
      </c>
      <c r="BK129" s="175">
        <f>ROUND(I129*H129,2)</f>
        <v>0</v>
      </c>
      <c r="BL129" s="17" t="s">
        <v>295</v>
      </c>
      <c r="BM129" s="174" t="s">
        <v>630</v>
      </c>
    </row>
    <row r="130" s="2" customFormat="1" ht="16.5" customHeight="1">
      <c r="A130" s="36"/>
      <c r="B130" s="162"/>
      <c r="C130" s="181" t="s">
        <v>330</v>
      </c>
      <c r="D130" s="181" t="s">
        <v>149</v>
      </c>
      <c r="E130" s="182" t="s">
        <v>1143</v>
      </c>
      <c r="F130" s="183" t="s">
        <v>1144</v>
      </c>
      <c r="G130" s="184" t="s">
        <v>1103</v>
      </c>
      <c r="H130" s="185">
        <v>15</v>
      </c>
      <c r="I130" s="186"/>
      <c r="J130" s="187">
        <f>ROUND(I130*H130,2)</f>
        <v>0</v>
      </c>
      <c r="K130" s="183" t="s">
        <v>3</v>
      </c>
      <c r="L130" s="188"/>
      <c r="M130" s="189" t="s">
        <v>3</v>
      </c>
      <c r="N130" s="190" t="s">
        <v>42</v>
      </c>
      <c r="O130" s="70"/>
      <c r="P130" s="172">
        <f>O130*H130</f>
        <v>0</v>
      </c>
      <c r="Q130" s="172">
        <v>0</v>
      </c>
      <c r="R130" s="172">
        <f>Q130*H130</f>
        <v>0</v>
      </c>
      <c r="S130" s="172">
        <v>0</v>
      </c>
      <c r="T130" s="173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74" t="s">
        <v>230</v>
      </c>
      <c r="AT130" s="174" t="s">
        <v>149</v>
      </c>
      <c r="AU130" s="174" t="s">
        <v>79</v>
      </c>
      <c r="AY130" s="17" t="s">
        <v>135</v>
      </c>
      <c r="BE130" s="175">
        <f>IF(N130="základní",J130,0)</f>
        <v>0</v>
      </c>
      <c r="BF130" s="175">
        <f>IF(N130="snížená",J130,0)</f>
        <v>0</v>
      </c>
      <c r="BG130" s="175">
        <f>IF(N130="zákl. přenesená",J130,0)</f>
        <v>0</v>
      </c>
      <c r="BH130" s="175">
        <f>IF(N130="sníž. přenesená",J130,0)</f>
        <v>0</v>
      </c>
      <c r="BI130" s="175">
        <f>IF(N130="nulová",J130,0)</f>
        <v>0</v>
      </c>
      <c r="BJ130" s="17" t="s">
        <v>79</v>
      </c>
      <c r="BK130" s="175">
        <f>ROUND(I130*H130,2)</f>
        <v>0</v>
      </c>
      <c r="BL130" s="17" t="s">
        <v>295</v>
      </c>
      <c r="BM130" s="174" t="s">
        <v>1145</v>
      </c>
    </row>
    <row r="131" s="2" customFormat="1" ht="16.5" customHeight="1">
      <c r="A131" s="36"/>
      <c r="B131" s="162"/>
      <c r="C131" s="163" t="s">
        <v>230</v>
      </c>
      <c r="D131" s="163" t="s">
        <v>139</v>
      </c>
      <c r="E131" s="164" t="s">
        <v>1146</v>
      </c>
      <c r="F131" s="165" t="s">
        <v>1147</v>
      </c>
      <c r="G131" s="166" t="s">
        <v>186</v>
      </c>
      <c r="H131" s="167">
        <v>5</v>
      </c>
      <c r="I131" s="168"/>
      <c r="J131" s="169">
        <f>ROUND(I131*H131,2)</f>
        <v>0</v>
      </c>
      <c r="K131" s="165" t="s">
        <v>1072</v>
      </c>
      <c r="L131" s="37"/>
      <c r="M131" s="170" t="s">
        <v>3</v>
      </c>
      <c r="N131" s="171" t="s">
        <v>42</v>
      </c>
      <c r="O131" s="70"/>
      <c r="P131" s="172">
        <f>O131*H131</f>
        <v>0</v>
      </c>
      <c r="Q131" s="172">
        <v>0</v>
      </c>
      <c r="R131" s="172">
        <f>Q131*H131</f>
        <v>0</v>
      </c>
      <c r="S131" s="172">
        <v>0</v>
      </c>
      <c r="T131" s="173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74" t="s">
        <v>295</v>
      </c>
      <c r="AT131" s="174" t="s">
        <v>139</v>
      </c>
      <c r="AU131" s="174" t="s">
        <v>79</v>
      </c>
      <c r="AY131" s="17" t="s">
        <v>135</v>
      </c>
      <c r="BE131" s="175">
        <f>IF(N131="základní",J131,0)</f>
        <v>0</v>
      </c>
      <c r="BF131" s="175">
        <f>IF(N131="snížená",J131,0)</f>
        <v>0</v>
      </c>
      <c r="BG131" s="175">
        <f>IF(N131="zákl. přenesená",J131,0)</f>
        <v>0</v>
      </c>
      <c r="BH131" s="175">
        <f>IF(N131="sníž. přenesená",J131,0)</f>
        <v>0</v>
      </c>
      <c r="BI131" s="175">
        <f>IF(N131="nulová",J131,0)</f>
        <v>0</v>
      </c>
      <c r="BJ131" s="17" t="s">
        <v>79</v>
      </c>
      <c r="BK131" s="175">
        <f>ROUND(I131*H131,2)</f>
        <v>0</v>
      </c>
      <c r="BL131" s="17" t="s">
        <v>295</v>
      </c>
      <c r="BM131" s="174" t="s">
        <v>1031</v>
      </c>
    </row>
    <row r="132" s="2" customFormat="1">
      <c r="A132" s="36"/>
      <c r="B132" s="37"/>
      <c r="C132" s="36"/>
      <c r="D132" s="176" t="s">
        <v>146</v>
      </c>
      <c r="E132" s="36"/>
      <c r="F132" s="177" t="s">
        <v>1148</v>
      </c>
      <c r="G132" s="36"/>
      <c r="H132" s="36"/>
      <c r="I132" s="178"/>
      <c r="J132" s="36"/>
      <c r="K132" s="36"/>
      <c r="L132" s="37"/>
      <c r="M132" s="179"/>
      <c r="N132" s="180"/>
      <c r="O132" s="70"/>
      <c r="P132" s="70"/>
      <c r="Q132" s="70"/>
      <c r="R132" s="70"/>
      <c r="S132" s="70"/>
      <c r="T132" s="71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7" t="s">
        <v>146</v>
      </c>
      <c r="AU132" s="17" t="s">
        <v>79</v>
      </c>
    </row>
    <row r="133" s="2" customFormat="1" ht="16.5" customHeight="1">
      <c r="A133" s="36"/>
      <c r="B133" s="162"/>
      <c r="C133" s="181" t="s">
        <v>260</v>
      </c>
      <c r="D133" s="181" t="s">
        <v>149</v>
      </c>
      <c r="E133" s="182" t="s">
        <v>1149</v>
      </c>
      <c r="F133" s="183" t="s">
        <v>1150</v>
      </c>
      <c r="G133" s="184" t="s">
        <v>186</v>
      </c>
      <c r="H133" s="185">
        <v>5</v>
      </c>
      <c r="I133" s="186"/>
      <c r="J133" s="187">
        <f>ROUND(I133*H133,2)</f>
        <v>0</v>
      </c>
      <c r="K133" s="183" t="s">
        <v>1072</v>
      </c>
      <c r="L133" s="188"/>
      <c r="M133" s="189" t="s">
        <v>3</v>
      </c>
      <c r="N133" s="190" t="s">
        <v>42</v>
      </c>
      <c r="O133" s="70"/>
      <c r="P133" s="172">
        <f>O133*H133</f>
        <v>0</v>
      </c>
      <c r="Q133" s="172">
        <v>0</v>
      </c>
      <c r="R133" s="172">
        <f>Q133*H133</f>
        <v>0</v>
      </c>
      <c r="S133" s="172">
        <v>0</v>
      </c>
      <c r="T133" s="173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74" t="s">
        <v>230</v>
      </c>
      <c r="AT133" s="174" t="s">
        <v>149</v>
      </c>
      <c r="AU133" s="174" t="s">
        <v>79</v>
      </c>
      <c r="AY133" s="17" t="s">
        <v>135</v>
      </c>
      <c r="BE133" s="175">
        <f>IF(N133="základní",J133,0)</f>
        <v>0</v>
      </c>
      <c r="BF133" s="175">
        <f>IF(N133="snížená",J133,0)</f>
        <v>0</v>
      </c>
      <c r="BG133" s="175">
        <f>IF(N133="zákl. přenesená",J133,0)</f>
        <v>0</v>
      </c>
      <c r="BH133" s="175">
        <f>IF(N133="sníž. přenesená",J133,0)</f>
        <v>0</v>
      </c>
      <c r="BI133" s="175">
        <f>IF(N133="nulová",J133,0)</f>
        <v>0</v>
      </c>
      <c r="BJ133" s="17" t="s">
        <v>79</v>
      </c>
      <c r="BK133" s="175">
        <f>ROUND(I133*H133,2)</f>
        <v>0</v>
      </c>
      <c r="BL133" s="17" t="s">
        <v>295</v>
      </c>
      <c r="BM133" s="174" t="s">
        <v>1151</v>
      </c>
    </row>
    <row r="134" s="2" customFormat="1" ht="16.5" customHeight="1">
      <c r="A134" s="36"/>
      <c r="B134" s="162"/>
      <c r="C134" s="163" t="s">
        <v>265</v>
      </c>
      <c r="D134" s="163" t="s">
        <v>139</v>
      </c>
      <c r="E134" s="164" t="s">
        <v>1152</v>
      </c>
      <c r="F134" s="165" t="s">
        <v>1153</v>
      </c>
      <c r="G134" s="166" t="s">
        <v>186</v>
      </c>
      <c r="H134" s="167">
        <v>8</v>
      </c>
      <c r="I134" s="168"/>
      <c r="J134" s="169">
        <f>ROUND(I134*H134,2)</f>
        <v>0</v>
      </c>
      <c r="K134" s="165" t="s">
        <v>1072</v>
      </c>
      <c r="L134" s="37"/>
      <c r="M134" s="170" t="s">
        <v>3</v>
      </c>
      <c r="N134" s="171" t="s">
        <v>42</v>
      </c>
      <c r="O134" s="70"/>
      <c r="P134" s="172">
        <f>O134*H134</f>
        <v>0</v>
      </c>
      <c r="Q134" s="172">
        <v>0</v>
      </c>
      <c r="R134" s="172">
        <f>Q134*H134</f>
        <v>0</v>
      </c>
      <c r="S134" s="172">
        <v>0</v>
      </c>
      <c r="T134" s="173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74" t="s">
        <v>295</v>
      </c>
      <c r="AT134" s="174" t="s">
        <v>139</v>
      </c>
      <c r="AU134" s="174" t="s">
        <v>79</v>
      </c>
      <c r="AY134" s="17" t="s">
        <v>135</v>
      </c>
      <c r="BE134" s="175">
        <f>IF(N134="základní",J134,0)</f>
        <v>0</v>
      </c>
      <c r="BF134" s="175">
        <f>IF(N134="snížená",J134,0)</f>
        <v>0</v>
      </c>
      <c r="BG134" s="175">
        <f>IF(N134="zákl. přenesená",J134,0)</f>
        <v>0</v>
      </c>
      <c r="BH134" s="175">
        <f>IF(N134="sníž. přenesená",J134,0)</f>
        <v>0</v>
      </c>
      <c r="BI134" s="175">
        <f>IF(N134="nulová",J134,0)</f>
        <v>0</v>
      </c>
      <c r="BJ134" s="17" t="s">
        <v>79</v>
      </c>
      <c r="BK134" s="175">
        <f>ROUND(I134*H134,2)</f>
        <v>0</v>
      </c>
      <c r="BL134" s="17" t="s">
        <v>295</v>
      </c>
      <c r="BM134" s="174" t="s">
        <v>975</v>
      </c>
    </row>
    <row r="135" s="2" customFormat="1">
      <c r="A135" s="36"/>
      <c r="B135" s="37"/>
      <c r="C135" s="36"/>
      <c r="D135" s="176" t="s">
        <v>146</v>
      </c>
      <c r="E135" s="36"/>
      <c r="F135" s="177" t="s">
        <v>1154</v>
      </c>
      <c r="G135" s="36"/>
      <c r="H135" s="36"/>
      <c r="I135" s="178"/>
      <c r="J135" s="36"/>
      <c r="K135" s="36"/>
      <c r="L135" s="37"/>
      <c r="M135" s="179"/>
      <c r="N135" s="180"/>
      <c r="O135" s="70"/>
      <c r="P135" s="70"/>
      <c r="Q135" s="70"/>
      <c r="R135" s="70"/>
      <c r="S135" s="70"/>
      <c r="T135" s="71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7" t="s">
        <v>146</v>
      </c>
      <c r="AU135" s="17" t="s">
        <v>79</v>
      </c>
    </row>
    <row r="136" s="2" customFormat="1" ht="16.5" customHeight="1">
      <c r="A136" s="36"/>
      <c r="B136" s="162"/>
      <c r="C136" s="181" t="s">
        <v>270</v>
      </c>
      <c r="D136" s="181" t="s">
        <v>149</v>
      </c>
      <c r="E136" s="182" t="s">
        <v>1155</v>
      </c>
      <c r="F136" s="183" t="s">
        <v>1156</v>
      </c>
      <c r="G136" s="184" t="s">
        <v>186</v>
      </c>
      <c r="H136" s="185">
        <v>8</v>
      </c>
      <c r="I136" s="186"/>
      <c r="J136" s="187">
        <f>ROUND(I136*H136,2)</f>
        <v>0</v>
      </c>
      <c r="K136" s="183" t="s">
        <v>1072</v>
      </c>
      <c r="L136" s="188"/>
      <c r="M136" s="189" t="s">
        <v>3</v>
      </c>
      <c r="N136" s="190" t="s">
        <v>42</v>
      </c>
      <c r="O136" s="70"/>
      <c r="P136" s="172">
        <f>O136*H136</f>
        <v>0</v>
      </c>
      <c r="Q136" s="172">
        <v>0</v>
      </c>
      <c r="R136" s="172">
        <f>Q136*H136</f>
        <v>0</v>
      </c>
      <c r="S136" s="172">
        <v>0</v>
      </c>
      <c r="T136" s="173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74" t="s">
        <v>230</v>
      </c>
      <c r="AT136" s="174" t="s">
        <v>149</v>
      </c>
      <c r="AU136" s="174" t="s">
        <v>79</v>
      </c>
      <c r="AY136" s="17" t="s">
        <v>135</v>
      </c>
      <c r="BE136" s="175">
        <f>IF(N136="základní",J136,0)</f>
        <v>0</v>
      </c>
      <c r="BF136" s="175">
        <f>IF(N136="snížená",J136,0)</f>
        <v>0</v>
      </c>
      <c r="BG136" s="175">
        <f>IF(N136="zákl. přenesená",J136,0)</f>
        <v>0</v>
      </c>
      <c r="BH136" s="175">
        <f>IF(N136="sníž. přenesená",J136,0)</f>
        <v>0</v>
      </c>
      <c r="BI136" s="175">
        <f>IF(N136="nulová",J136,0)</f>
        <v>0</v>
      </c>
      <c r="BJ136" s="17" t="s">
        <v>79</v>
      </c>
      <c r="BK136" s="175">
        <f>ROUND(I136*H136,2)</f>
        <v>0</v>
      </c>
      <c r="BL136" s="17" t="s">
        <v>295</v>
      </c>
      <c r="BM136" s="174" t="s">
        <v>965</v>
      </c>
    </row>
    <row r="137" s="2" customFormat="1" ht="16.5" customHeight="1">
      <c r="A137" s="36"/>
      <c r="B137" s="162"/>
      <c r="C137" s="163" t="s">
        <v>275</v>
      </c>
      <c r="D137" s="163" t="s">
        <v>139</v>
      </c>
      <c r="E137" s="164" t="s">
        <v>1157</v>
      </c>
      <c r="F137" s="165" t="s">
        <v>1158</v>
      </c>
      <c r="G137" s="166" t="s">
        <v>186</v>
      </c>
      <c r="H137" s="167">
        <v>1</v>
      </c>
      <c r="I137" s="168"/>
      <c r="J137" s="169">
        <f>ROUND(I137*H137,2)</f>
        <v>0</v>
      </c>
      <c r="K137" s="165" t="s">
        <v>1072</v>
      </c>
      <c r="L137" s="37"/>
      <c r="M137" s="170" t="s">
        <v>3</v>
      </c>
      <c r="N137" s="171" t="s">
        <v>42</v>
      </c>
      <c r="O137" s="70"/>
      <c r="P137" s="172">
        <f>O137*H137</f>
        <v>0</v>
      </c>
      <c r="Q137" s="172">
        <v>0</v>
      </c>
      <c r="R137" s="172">
        <f>Q137*H137</f>
        <v>0</v>
      </c>
      <c r="S137" s="172">
        <v>0</v>
      </c>
      <c r="T137" s="173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74" t="s">
        <v>295</v>
      </c>
      <c r="AT137" s="174" t="s">
        <v>139</v>
      </c>
      <c r="AU137" s="174" t="s">
        <v>79</v>
      </c>
      <c r="AY137" s="17" t="s">
        <v>135</v>
      </c>
      <c r="BE137" s="175">
        <f>IF(N137="základní",J137,0)</f>
        <v>0</v>
      </c>
      <c r="BF137" s="175">
        <f>IF(N137="snížená",J137,0)</f>
        <v>0</v>
      </c>
      <c r="BG137" s="175">
        <f>IF(N137="zákl. přenesená",J137,0)</f>
        <v>0</v>
      </c>
      <c r="BH137" s="175">
        <f>IF(N137="sníž. přenesená",J137,0)</f>
        <v>0</v>
      </c>
      <c r="BI137" s="175">
        <f>IF(N137="nulová",J137,0)</f>
        <v>0</v>
      </c>
      <c r="BJ137" s="17" t="s">
        <v>79</v>
      </c>
      <c r="BK137" s="175">
        <f>ROUND(I137*H137,2)</f>
        <v>0</v>
      </c>
      <c r="BL137" s="17" t="s">
        <v>295</v>
      </c>
      <c r="BM137" s="174" t="s">
        <v>955</v>
      </c>
    </row>
    <row r="138" s="2" customFormat="1">
      <c r="A138" s="36"/>
      <c r="B138" s="37"/>
      <c r="C138" s="36"/>
      <c r="D138" s="176" t="s">
        <v>146</v>
      </c>
      <c r="E138" s="36"/>
      <c r="F138" s="177" t="s">
        <v>1159</v>
      </c>
      <c r="G138" s="36"/>
      <c r="H138" s="36"/>
      <c r="I138" s="178"/>
      <c r="J138" s="36"/>
      <c r="K138" s="36"/>
      <c r="L138" s="37"/>
      <c r="M138" s="179"/>
      <c r="N138" s="180"/>
      <c r="O138" s="70"/>
      <c r="P138" s="70"/>
      <c r="Q138" s="70"/>
      <c r="R138" s="70"/>
      <c r="S138" s="70"/>
      <c r="T138" s="71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7" t="s">
        <v>146</v>
      </c>
      <c r="AU138" s="17" t="s">
        <v>79</v>
      </c>
    </row>
    <row r="139" s="2" customFormat="1" ht="16.5" customHeight="1">
      <c r="A139" s="36"/>
      <c r="B139" s="162"/>
      <c r="C139" s="181" t="s">
        <v>668</v>
      </c>
      <c r="D139" s="181" t="s">
        <v>149</v>
      </c>
      <c r="E139" s="182" t="s">
        <v>1160</v>
      </c>
      <c r="F139" s="183" t="s">
        <v>1161</v>
      </c>
      <c r="G139" s="184" t="s">
        <v>186</v>
      </c>
      <c r="H139" s="185">
        <v>1</v>
      </c>
      <c r="I139" s="186"/>
      <c r="J139" s="187">
        <f>ROUND(I139*H139,2)</f>
        <v>0</v>
      </c>
      <c r="K139" s="183" t="s">
        <v>1072</v>
      </c>
      <c r="L139" s="188"/>
      <c r="M139" s="189" t="s">
        <v>3</v>
      </c>
      <c r="N139" s="190" t="s">
        <v>42</v>
      </c>
      <c r="O139" s="70"/>
      <c r="P139" s="172">
        <f>O139*H139</f>
        <v>0</v>
      </c>
      <c r="Q139" s="172">
        <v>0</v>
      </c>
      <c r="R139" s="172">
        <f>Q139*H139</f>
        <v>0</v>
      </c>
      <c r="S139" s="172">
        <v>0</v>
      </c>
      <c r="T139" s="173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74" t="s">
        <v>230</v>
      </c>
      <c r="AT139" s="174" t="s">
        <v>149</v>
      </c>
      <c r="AU139" s="174" t="s">
        <v>79</v>
      </c>
      <c r="AY139" s="17" t="s">
        <v>135</v>
      </c>
      <c r="BE139" s="175">
        <f>IF(N139="základní",J139,0)</f>
        <v>0</v>
      </c>
      <c r="BF139" s="175">
        <f>IF(N139="snížená",J139,0)</f>
        <v>0</v>
      </c>
      <c r="BG139" s="175">
        <f>IF(N139="zákl. přenesená",J139,0)</f>
        <v>0</v>
      </c>
      <c r="BH139" s="175">
        <f>IF(N139="sníž. přenesená",J139,0)</f>
        <v>0</v>
      </c>
      <c r="BI139" s="175">
        <f>IF(N139="nulová",J139,0)</f>
        <v>0</v>
      </c>
      <c r="BJ139" s="17" t="s">
        <v>79</v>
      </c>
      <c r="BK139" s="175">
        <f>ROUND(I139*H139,2)</f>
        <v>0</v>
      </c>
      <c r="BL139" s="17" t="s">
        <v>295</v>
      </c>
      <c r="BM139" s="174" t="s">
        <v>1025</v>
      </c>
    </row>
    <row r="140" s="2" customFormat="1" ht="21.75" customHeight="1">
      <c r="A140" s="36"/>
      <c r="B140" s="162"/>
      <c r="C140" s="163" t="s">
        <v>282</v>
      </c>
      <c r="D140" s="163" t="s">
        <v>139</v>
      </c>
      <c r="E140" s="164" t="s">
        <v>1162</v>
      </c>
      <c r="F140" s="165" t="s">
        <v>1163</v>
      </c>
      <c r="G140" s="166" t="s">
        <v>186</v>
      </c>
      <c r="H140" s="167">
        <v>10</v>
      </c>
      <c r="I140" s="168"/>
      <c r="J140" s="169">
        <f>ROUND(I140*H140,2)</f>
        <v>0</v>
      </c>
      <c r="K140" s="165" t="s">
        <v>1072</v>
      </c>
      <c r="L140" s="37"/>
      <c r="M140" s="170" t="s">
        <v>3</v>
      </c>
      <c r="N140" s="171" t="s">
        <v>42</v>
      </c>
      <c r="O140" s="70"/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74" t="s">
        <v>295</v>
      </c>
      <c r="AT140" s="174" t="s">
        <v>139</v>
      </c>
      <c r="AU140" s="174" t="s">
        <v>79</v>
      </c>
      <c r="AY140" s="17" t="s">
        <v>135</v>
      </c>
      <c r="BE140" s="175">
        <f>IF(N140="základní",J140,0)</f>
        <v>0</v>
      </c>
      <c r="BF140" s="175">
        <f>IF(N140="snížená",J140,0)</f>
        <v>0</v>
      </c>
      <c r="BG140" s="175">
        <f>IF(N140="zákl. přenesená",J140,0)</f>
        <v>0</v>
      </c>
      <c r="BH140" s="175">
        <f>IF(N140="sníž. přenesená",J140,0)</f>
        <v>0</v>
      </c>
      <c r="BI140" s="175">
        <f>IF(N140="nulová",J140,0)</f>
        <v>0</v>
      </c>
      <c r="BJ140" s="17" t="s">
        <v>79</v>
      </c>
      <c r="BK140" s="175">
        <f>ROUND(I140*H140,2)</f>
        <v>0</v>
      </c>
      <c r="BL140" s="17" t="s">
        <v>295</v>
      </c>
      <c r="BM140" s="174" t="s">
        <v>460</v>
      </c>
    </row>
    <row r="141" s="2" customFormat="1">
      <c r="A141" s="36"/>
      <c r="B141" s="37"/>
      <c r="C141" s="36"/>
      <c r="D141" s="176" t="s">
        <v>146</v>
      </c>
      <c r="E141" s="36"/>
      <c r="F141" s="177" t="s">
        <v>1164</v>
      </c>
      <c r="G141" s="36"/>
      <c r="H141" s="36"/>
      <c r="I141" s="178"/>
      <c r="J141" s="36"/>
      <c r="K141" s="36"/>
      <c r="L141" s="37"/>
      <c r="M141" s="179"/>
      <c r="N141" s="180"/>
      <c r="O141" s="70"/>
      <c r="P141" s="70"/>
      <c r="Q141" s="70"/>
      <c r="R141" s="70"/>
      <c r="S141" s="70"/>
      <c r="T141" s="71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7" t="s">
        <v>146</v>
      </c>
      <c r="AU141" s="17" t="s">
        <v>79</v>
      </c>
    </row>
    <row r="142" s="2" customFormat="1" ht="16.5" customHeight="1">
      <c r="A142" s="36"/>
      <c r="B142" s="162"/>
      <c r="C142" s="181" t="s">
        <v>508</v>
      </c>
      <c r="D142" s="181" t="s">
        <v>149</v>
      </c>
      <c r="E142" s="182" t="s">
        <v>1165</v>
      </c>
      <c r="F142" s="183" t="s">
        <v>1166</v>
      </c>
      <c r="G142" s="184" t="s">
        <v>186</v>
      </c>
      <c r="H142" s="185">
        <v>10</v>
      </c>
      <c r="I142" s="186"/>
      <c r="J142" s="187">
        <f>ROUND(I142*H142,2)</f>
        <v>0</v>
      </c>
      <c r="K142" s="183" t="s">
        <v>1072</v>
      </c>
      <c r="L142" s="188"/>
      <c r="M142" s="189" t="s">
        <v>3</v>
      </c>
      <c r="N142" s="190" t="s">
        <v>42</v>
      </c>
      <c r="O142" s="70"/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74" t="s">
        <v>230</v>
      </c>
      <c r="AT142" s="174" t="s">
        <v>149</v>
      </c>
      <c r="AU142" s="174" t="s">
        <v>79</v>
      </c>
      <c r="AY142" s="17" t="s">
        <v>135</v>
      </c>
      <c r="BE142" s="175">
        <f>IF(N142="základní",J142,0)</f>
        <v>0</v>
      </c>
      <c r="BF142" s="175">
        <f>IF(N142="snížená",J142,0)</f>
        <v>0</v>
      </c>
      <c r="BG142" s="175">
        <f>IF(N142="zákl. přenesená",J142,0)</f>
        <v>0</v>
      </c>
      <c r="BH142" s="175">
        <f>IF(N142="sníž. přenesená",J142,0)</f>
        <v>0</v>
      </c>
      <c r="BI142" s="175">
        <f>IF(N142="nulová",J142,0)</f>
        <v>0</v>
      </c>
      <c r="BJ142" s="17" t="s">
        <v>79</v>
      </c>
      <c r="BK142" s="175">
        <f>ROUND(I142*H142,2)</f>
        <v>0</v>
      </c>
      <c r="BL142" s="17" t="s">
        <v>295</v>
      </c>
      <c r="BM142" s="174" t="s">
        <v>440</v>
      </c>
    </row>
    <row r="143" s="2" customFormat="1" ht="16.5" customHeight="1">
      <c r="A143" s="36"/>
      <c r="B143" s="162"/>
      <c r="C143" s="163" t="s">
        <v>513</v>
      </c>
      <c r="D143" s="163" t="s">
        <v>139</v>
      </c>
      <c r="E143" s="164" t="s">
        <v>1167</v>
      </c>
      <c r="F143" s="165" t="s">
        <v>1168</v>
      </c>
      <c r="G143" s="166" t="s">
        <v>1169</v>
      </c>
      <c r="H143" s="167">
        <v>1</v>
      </c>
      <c r="I143" s="168"/>
      <c r="J143" s="169">
        <f>ROUND(I143*H143,2)</f>
        <v>0</v>
      </c>
      <c r="K143" s="165" t="s">
        <v>3</v>
      </c>
      <c r="L143" s="37"/>
      <c r="M143" s="170" t="s">
        <v>3</v>
      </c>
      <c r="N143" s="171" t="s">
        <v>42</v>
      </c>
      <c r="O143" s="70"/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74" t="s">
        <v>295</v>
      </c>
      <c r="AT143" s="174" t="s">
        <v>139</v>
      </c>
      <c r="AU143" s="174" t="s">
        <v>79</v>
      </c>
      <c r="AY143" s="17" t="s">
        <v>135</v>
      </c>
      <c r="BE143" s="175">
        <f>IF(N143="základní",J143,0)</f>
        <v>0</v>
      </c>
      <c r="BF143" s="175">
        <f>IF(N143="snížená",J143,0)</f>
        <v>0</v>
      </c>
      <c r="BG143" s="175">
        <f>IF(N143="zákl. přenesená",J143,0)</f>
        <v>0</v>
      </c>
      <c r="BH143" s="175">
        <f>IF(N143="sníž. přenesená",J143,0)</f>
        <v>0</v>
      </c>
      <c r="BI143" s="175">
        <f>IF(N143="nulová",J143,0)</f>
        <v>0</v>
      </c>
      <c r="BJ143" s="17" t="s">
        <v>79</v>
      </c>
      <c r="BK143" s="175">
        <f>ROUND(I143*H143,2)</f>
        <v>0</v>
      </c>
      <c r="BL143" s="17" t="s">
        <v>295</v>
      </c>
      <c r="BM143" s="174" t="s">
        <v>450</v>
      </c>
    </row>
    <row r="144" s="2" customFormat="1" ht="16.5" customHeight="1">
      <c r="A144" s="36"/>
      <c r="B144" s="162"/>
      <c r="C144" s="163" t="s">
        <v>736</v>
      </c>
      <c r="D144" s="163" t="s">
        <v>139</v>
      </c>
      <c r="E144" s="164" t="s">
        <v>1170</v>
      </c>
      <c r="F144" s="165" t="s">
        <v>1171</v>
      </c>
      <c r="G144" s="166" t="s">
        <v>294</v>
      </c>
      <c r="H144" s="167">
        <v>294</v>
      </c>
      <c r="I144" s="168"/>
      <c r="J144" s="169">
        <f>ROUND(I144*H144,2)</f>
        <v>0</v>
      </c>
      <c r="K144" s="165" t="s">
        <v>1072</v>
      </c>
      <c r="L144" s="37"/>
      <c r="M144" s="170" t="s">
        <v>3</v>
      </c>
      <c r="N144" s="171" t="s">
        <v>42</v>
      </c>
      <c r="O144" s="70"/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74" t="s">
        <v>295</v>
      </c>
      <c r="AT144" s="174" t="s">
        <v>139</v>
      </c>
      <c r="AU144" s="174" t="s">
        <v>79</v>
      </c>
      <c r="AY144" s="17" t="s">
        <v>135</v>
      </c>
      <c r="BE144" s="175">
        <f>IF(N144="základní",J144,0)</f>
        <v>0</v>
      </c>
      <c r="BF144" s="175">
        <f>IF(N144="snížená",J144,0)</f>
        <v>0</v>
      </c>
      <c r="BG144" s="175">
        <f>IF(N144="zákl. přenesená",J144,0)</f>
        <v>0</v>
      </c>
      <c r="BH144" s="175">
        <f>IF(N144="sníž. přenesená",J144,0)</f>
        <v>0</v>
      </c>
      <c r="BI144" s="175">
        <f>IF(N144="nulová",J144,0)</f>
        <v>0</v>
      </c>
      <c r="BJ144" s="17" t="s">
        <v>79</v>
      </c>
      <c r="BK144" s="175">
        <f>ROUND(I144*H144,2)</f>
        <v>0</v>
      </c>
      <c r="BL144" s="17" t="s">
        <v>295</v>
      </c>
      <c r="BM144" s="174" t="s">
        <v>852</v>
      </c>
    </row>
    <row r="145" s="2" customFormat="1">
      <c r="A145" s="36"/>
      <c r="B145" s="37"/>
      <c r="C145" s="36"/>
      <c r="D145" s="176" t="s">
        <v>146</v>
      </c>
      <c r="E145" s="36"/>
      <c r="F145" s="177" t="s">
        <v>1172</v>
      </c>
      <c r="G145" s="36"/>
      <c r="H145" s="36"/>
      <c r="I145" s="178"/>
      <c r="J145" s="36"/>
      <c r="K145" s="36"/>
      <c r="L145" s="37"/>
      <c r="M145" s="179"/>
      <c r="N145" s="180"/>
      <c r="O145" s="70"/>
      <c r="P145" s="70"/>
      <c r="Q145" s="70"/>
      <c r="R145" s="70"/>
      <c r="S145" s="70"/>
      <c r="T145" s="71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7" t="s">
        <v>146</v>
      </c>
      <c r="AU145" s="17" t="s">
        <v>79</v>
      </c>
    </row>
    <row r="146" s="2" customFormat="1" ht="16.5" customHeight="1">
      <c r="A146" s="36"/>
      <c r="B146" s="162"/>
      <c r="C146" s="181" t="s">
        <v>741</v>
      </c>
      <c r="D146" s="181" t="s">
        <v>149</v>
      </c>
      <c r="E146" s="182" t="s">
        <v>1173</v>
      </c>
      <c r="F146" s="183" t="s">
        <v>1174</v>
      </c>
      <c r="G146" s="184" t="s">
        <v>294</v>
      </c>
      <c r="H146" s="185">
        <v>222</v>
      </c>
      <c r="I146" s="186"/>
      <c r="J146" s="187">
        <f>ROUND(I146*H146,2)</f>
        <v>0</v>
      </c>
      <c r="K146" s="183" t="s">
        <v>3</v>
      </c>
      <c r="L146" s="188"/>
      <c r="M146" s="189" t="s">
        <v>3</v>
      </c>
      <c r="N146" s="190" t="s">
        <v>42</v>
      </c>
      <c r="O146" s="70"/>
      <c r="P146" s="172">
        <f>O146*H146</f>
        <v>0</v>
      </c>
      <c r="Q146" s="172">
        <v>0</v>
      </c>
      <c r="R146" s="172">
        <f>Q146*H146</f>
        <v>0</v>
      </c>
      <c r="S146" s="172">
        <v>0</v>
      </c>
      <c r="T146" s="173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74" t="s">
        <v>230</v>
      </c>
      <c r="AT146" s="174" t="s">
        <v>149</v>
      </c>
      <c r="AU146" s="174" t="s">
        <v>79</v>
      </c>
      <c r="AY146" s="17" t="s">
        <v>135</v>
      </c>
      <c r="BE146" s="175">
        <f>IF(N146="základní",J146,0)</f>
        <v>0</v>
      </c>
      <c r="BF146" s="175">
        <f>IF(N146="snížená",J146,0)</f>
        <v>0</v>
      </c>
      <c r="BG146" s="175">
        <f>IF(N146="zákl. přenesená",J146,0)</f>
        <v>0</v>
      </c>
      <c r="BH146" s="175">
        <f>IF(N146="sníž. přenesená",J146,0)</f>
        <v>0</v>
      </c>
      <c r="BI146" s="175">
        <f>IF(N146="nulová",J146,0)</f>
        <v>0</v>
      </c>
      <c r="BJ146" s="17" t="s">
        <v>79</v>
      </c>
      <c r="BK146" s="175">
        <f>ROUND(I146*H146,2)</f>
        <v>0</v>
      </c>
      <c r="BL146" s="17" t="s">
        <v>295</v>
      </c>
      <c r="BM146" s="174" t="s">
        <v>350</v>
      </c>
    </row>
    <row r="147" s="2" customFormat="1" ht="16.5" customHeight="1">
      <c r="A147" s="36"/>
      <c r="B147" s="162"/>
      <c r="C147" s="181" t="s">
        <v>700</v>
      </c>
      <c r="D147" s="181" t="s">
        <v>149</v>
      </c>
      <c r="E147" s="182" t="s">
        <v>1175</v>
      </c>
      <c r="F147" s="183" t="s">
        <v>1176</v>
      </c>
      <c r="G147" s="184" t="s">
        <v>294</v>
      </c>
      <c r="H147" s="185">
        <v>51</v>
      </c>
      <c r="I147" s="186"/>
      <c r="J147" s="187">
        <f>ROUND(I147*H147,2)</f>
        <v>0</v>
      </c>
      <c r="K147" s="183" t="s">
        <v>3</v>
      </c>
      <c r="L147" s="188"/>
      <c r="M147" s="189" t="s">
        <v>3</v>
      </c>
      <c r="N147" s="190" t="s">
        <v>42</v>
      </c>
      <c r="O147" s="70"/>
      <c r="P147" s="172">
        <f>O147*H147</f>
        <v>0</v>
      </c>
      <c r="Q147" s="172">
        <v>0</v>
      </c>
      <c r="R147" s="172">
        <f>Q147*H147</f>
        <v>0</v>
      </c>
      <c r="S147" s="172">
        <v>0</v>
      </c>
      <c r="T147" s="173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74" t="s">
        <v>230</v>
      </c>
      <c r="AT147" s="174" t="s">
        <v>149</v>
      </c>
      <c r="AU147" s="174" t="s">
        <v>79</v>
      </c>
      <c r="AY147" s="17" t="s">
        <v>135</v>
      </c>
      <c r="BE147" s="175">
        <f>IF(N147="základní",J147,0)</f>
        <v>0</v>
      </c>
      <c r="BF147" s="175">
        <f>IF(N147="snížená",J147,0)</f>
        <v>0</v>
      </c>
      <c r="BG147" s="175">
        <f>IF(N147="zákl. přenesená",J147,0)</f>
        <v>0</v>
      </c>
      <c r="BH147" s="175">
        <f>IF(N147="sníž. přenesená",J147,0)</f>
        <v>0</v>
      </c>
      <c r="BI147" s="175">
        <f>IF(N147="nulová",J147,0)</f>
        <v>0</v>
      </c>
      <c r="BJ147" s="17" t="s">
        <v>79</v>
      </c>
      <c r="BK147" s="175">
        <f>ROUND(I147*H147,2)</f>
        <v>0</v>
      </c>
      <c r="BL147" s="17" t="s">
        <v>295</v>
      </c>
      <c r="BM147" s="174" t="s">
        <v>550</v>
      </c>
    </row>
    <row r="148" s="2" customFormat="1" ht="16.5" customHeight="1">
      <c r="A148" s="36"/>
      <c r="B148" s="162"/>
      <c r="C148" s="181" t="s">
        <v>705</v>
      </c>
      <c r="D148" s="181" t="s">
        <v>149</v>
      </c>
      <c r="E148" s="182" t="s">
        <v>1177</v>
      </c>
      <c r="F148" s="183" t="s">
        <v>1178</v>
      </c>
      <c r="G148" s="184" t="s">
        <v>294</v>
      </c>
      <c r="H148" s="185">
        <v>21</v>
      </c>
      <c r="I148" s="186"/>
      <c r="J148" s="187">
        <f>ROUND(I148*H148,2)</f>
        <v>0</v>
      </c>
      <c r="K148" s="183" t="s">
        <v>3</v>
      </c>
      <c r="L148" s="188"/>
      <c r="M148" s="189" t="s">
        <v>3</v>
      </c>
      <c r="N148" s="190" t="s">
        <v>42</v>
      </c>
      <c r="O148" s="70"/>
      <c r="P148" s="172">
        <f>O148*H148</f>
        <v>0</v>
      </c>
      <c r="Q148" s="172">
        <v>0</v>
      </c>
      <c r="R148" s="172">
        <f>Q148*H148</f>
        <v>0</v>
      </c>
      <c r="S148" s="172">
        <v>0</v>
      </c>
      <c r="T148" s="173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74" t="s">
        <v>230</v>
      </c>
      <c r="AT148" s="174" t="s">
        <v>149</v>
      </c>
      <c r="AU148" s="174" t="s">
        <v>79</v>
      </c>
      <c r="AY148" s="17" t="s">
        <v>135</v>
      </c>
      <c r="BE148" s="175">
        <f>IF(N148="základní",J148,0)</f>
        <v>0</v>
      </c>
      <c r="BF148" s="175">
        <f>IF(N148="snížená",J148,0)</f>
        <v>0</v>
      </c>
      <c r="BG148" s="175">
        <f>IF(N148="zákl. přenesená",J148,0)</f>
        <v>0</v>
      </c>
      <c r="BH148" s="175">
        <f>IF(N148="sníž. přenesená",J148,0)</f>
        <v>0</v>
      </c>
      <c r="BI148" s="175">
        <f>IF(N148="nulová",J148,0)</f>
        <v>0</v>
      </c>
      <c r="BJ148" s="17" t="s">
        <v>79</v>
      </c>
      <c r="BK148" s="175">
        <f>ROUND(I148*H148,2)</f>
        <v>0</v>
      </c>
      <c r="BL148" s="17" t="s">
        <v>295</v>
      </c>
      <c r="BM148" s="174" t="s">
        <v>559</v>
      </c>
    </row>
    <row r="149" s="2" customFormat="1" ht="16.5" customHeight="1">
      <c r="A149" s="36"/>
      <c r="B149" s="162"/>
      <c r="C149" s="181" t="s">
        <v>709</v>
      </c>
      <c r="D149" s="181" t="s">
        <v>149</v>
      </c>
      <c r="E149" s="182" t="s">
        <v>1179</v>
      </c>
      <c r="F149" s="183" t="s">
        <v>1180</v>
      </c>
      <c r="G149" s="184" t="s">
        <v>1076</v>
      </c>
      <c r="H149" s="185">
        <v>207</v>
      </c>
      <c r="I149" s="186"/>
      <c r="J149" s="187">
        <f>ROUND(I149*H149,2)</f>
        <v>0</v>
      </c>
      <c r="K149" s="183" t="s">
        <v>3</v>
      </c>
      <c r="L149" s="188"/>
      <c r="M149" s="189" t="s">
        <v>3</v>
      </c>
      <c r="N149" s="190" t="s">
        <v>42</v>
      </c>
      <c r="O149" s="70"/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74" t="s">
        <v>230</v>
      </c>
      <c r="AT149" s="174" t="s">
        <v>149</v>
      </c>
      <c r="AU149" s="174" t="s">
        <v>79</v>
      </c>
      <c r="AY149" s="17" t="s">
        <v>135</v>
      </c>
      <c r="BE149" s="175">
        <f>IF(N149="základní",J149,0)</f>
        <v>0</v>
      </c>
      <c r="BF149" s="175">
        <f>IF(N149="snížená",J149,0)</f>
        <v>0</v>
      </c>
      <c r="BG149" s="175">
        <f>IF(N149="zákl. přenesená",J149,0)</f>
        <v>0</v>
      </c>
      <c r="BH149" s="175">
        <f>IF(N149="sníž. přenesená",J149,0)</f>
        <v>0</v>
      </c>
      <c r="BI149" s="175">
        <f>IF(N149="nulová",J149,0)</f>
        <v>0</v>
      </c>
      <c r="BJ149" s="17" t="s">
        <v>79</v>
      </c>
      <c r="BK149" s="175">
        <f>ROUND(I149*H149,2)</f>
        <v>0</v>
      </c>
      <c r="BL149" s="17" t="s">
        <v>295</v>
      </c>
      <c r="BM149" s="174" t="s">
        <v>564</v>
      </c>
    </row>
    <row r="150" s="2" customFormat="1" ht="16.5" customHeight="1">
      <c r="A150" s="36"/>
      <c r="B150" s="162"/>
      <c r="C150" s="181" t="s">
        <v>714</v>
      </c>
      <c r="D150" s="181" t="s">
        <v>149</v>
      </c>
      <c r="E150" s="182" t="s">
        <v>1181</v>
      </c>
      <c r="F150" s="183" t="s">
        <v>1182</v>
      </c>
      <c r="G150" s="184" t="s">
        <v>1076</v>
      </c>
      <c r="H150" s="185">
        <v>578</v>
      </c>
      <c r="I150" s="186"/>
      <c r="J150" s="187">
        <f>ROUND(I150*H150,2)</f>
        <v>0</v>
      </c>
      <c r="K150" s="183" t="s">
        <v>3</v>
      </c>
      <c r="L150" s="188"/>
      <c r="M150" s="189" t="s">
        <v>3</v>
      </c>
      <c r="N150" s="190" t="s">
        <v>42</v>
      </c>
      <c r="O150" s="70"/>
      <c r="P150" s="172">
        <f>O150*H150</f>
        <v>0</v>
      </c>
      <c r="Q150" s="172">
        <v>0</v>
      </c>
      <c r="R150" s="172">
        <f>Q150*H150</f>
        <v>0</v>
      </c>
      <c r="S150" s="172">
        <v>0</v>
      </c>
      <c r="T150" s="173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74" t="s">
        <v>230</v>
      </c>
      <c r="AT150" s="174" t="s">
        <v>149</v>
      </c>
      <c r="AU150" s="174" t="s">
        <v>79</v>
      </c>
      <c r="AY150" s="17" t="s">
        <v>135</v>
      </c>
      <c r="BE150" s="175">
        <f>IF(N150="základní",J150,0)</f>
        <v>0</v>
      </c>
      <c r="BF150" s="175">
        <f>IF(N150="snížená",J150,0)</f>
        <v>0</v>
      </c>
      <c r="BG150" s="175">
        <f>IF(N150="zákl. přenesená",J150,0)</f>
        <v>0</v>
      </c>
      <c r="BH150" s="175">
        <f>IF(N150="sníž. přenesená",J150,0)</f>
        <v>0</v>
      </c>
      <c r="BI150" s="175">
        <f>IF(N150="nulová",J150,0)</f>
        <v>0</v>
      </c>
      <c r="BJ150" s="17" t="s">
        <v>79</v>
      </c>
      <c r="BK150" s="175">
        <f>ROUND(I150*H150,2)</f>
        <v>0</v>
      </c>
      <c r="BL150" s="17" t="s">
        <v>295</v>
      </c>
      <c r="BM150" s="174" t="s">
        <v>379</v>
      </c>
    </row>
    <row r="151" s="2" customFormat="1" ht="16.5" customHeight="1">
      <c r="A151" s="36"/>
      <c r="B151" s="162"/>
      <c r="C151" s="181" t="s">
        <v>683</v>
      </c>
      <c r="D151" s="181" t="s">
        <v>149</v>
      </c>
      <c r="E151" s="182" t="s">
        <v>1183</v>
      </c>
      <c r="F151" s="183" t="s">
        <v>1184</v>
      </c>
      <c r="G151" s="184" t="s">
        <v>1076</v>
      </c>
      <c r="H151" s="185">
        <v>578</v>
      </c>
      <c r="I151" s="186"/>
      <c r="J151" s="187">
        <f>ROUND(I151*H151,2)</f>
        <v>0</v>
      </c>
      <c r="K151" s="183" t="s">
        <v>3</v>
      </c>
      <c r="L151" s="188"/>
      <c r="M151" s="189" t="s">
        <v>3</v>
      </c>
      <c r="N151" s="190" t="s">
        <v>42</v>
      </c>
      <c r="O151" s="70"/>
      <c r="P151" s="172">
        <f>O151*H151</f>
        <v>0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74" t="s">
        <v>230</v>
      </c>
      <c r="AT151" s="174" t="s">
        <v>149</v>
      </c>
      <c r="AU151" s="174" t="s">
        <v>79</v>
      </c>
      <c r="AY151" s="17" t="s">
        <v>135</v>
      </c>
      <c r="BE151" s="175">
        <f>IF(N151="základní",J151,0)</f>
        <v>0</v>
      </c>
      <c r="BF151" s="175">
        <f>IF(N151="snížená",J151,0)</f>
        <v>0</v>
      </c>
      <c r="BG151" s="175">
        <f>IF(N151="zákl. přenesená",J151,0)</f>
        <v>0</v>
      </c>
      <c r="BH151" s="175">
        <f>IF(N151="sníž. přenesená",J151,0)</f>
        <v>0</v>
      </c>
      <c r="BI151" s="175">
        <f>IF(N151="nulová",J151,0)</f>
        <v>0</v>
      </c>
      <c r="BJ151" s="17" t="s">
        <v>79</v>
      </c>
      <c r="BK151" s="175">
        <f>ROUND(I151*H151,2)</f>
        <v>0</v>
      </c>
      <c r="BL151" s="17" t="s">
        <v>295</v>
      </c>
      <c r="BM151" s="174" t="s">
        <v>576</v>
      </c>
    </row>
    <row r="152" s="2" customFormat="1" ht="16.5" customHeight="1">
      <c r="A152" s="36"/>
      <c r="B152" s="162"/>
      <c r="C152" s="181" t="s">
        <v>688</v>
      </c>
      <c r="D152" s="181" t="s">
        <v>149</v>
      </c>
      <c r="E152" s="182" t="s">
        <v>1185</v>
      </c>
      <c r="F152" s="183" t="s">
        <v>1186</v>
      </c>
      <c r="G152" s="184" t="s">
        <v>1076</v>
      </c>
      <c r="H152" s="185">
        <v>1156</v>
      </c>
      <c r="I152" s="186"/>
      <c r="J152" s="187">
        <f>ROUND(I152*H152,2)</f>
        <v>0</v>
      </c>
      <c r="K152" s="183" t="s">
        <v>3</v>
      </c>
      <c r="L152" s="188"/>
      <c r="M152" s="189" t="s">
        <v>3</v>
      </c>
      <c r="N152" s="190" t="s">
        <v>42</v>
      </c>
      <c r="O152" s="70"/>
      <c r="P152" s="172">
        <f>O152*H152</f>
        <v>0</v>
      </c>
      <c r="Q152" s="172">
        <v>0</v>
      </c>
      <c r="R152" s="172">
        <f>Q152*H152</f>
        <v>0</v>
      </c>
      <c r="S152" s="172">
        <v>0</v>
      </c>
      <c r="T152" s="173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74" t="s">
        <v>230</v>
      </c>
      <c r="AT152" s="174" t="s">
        <v>149</v>
      </c>
      <c r="AU152" s="174" t="s">
        <v>79</v>
      </c>
      <c r="AY152" s="17" t="s">
        <v>135</v>
      </c>
      <c r="BE152" s="175">
        <f>IF(N152="základní",J152,0)</f>
        <v>0</v>
      </c>
      <c r="BF152" s="175">
        <f>IF(N152="snížená",J152,0)</f>
        <v>0</v>
      </c>
      <c r="BG152" s="175">
        <f>IF(N152="zákl. přenesená",J152,0)</f>
        <v>0</v>
      </c>
      <c r="BH152" s="175">
        <f>IF(N152="sníž. přenesená",J152,0)</f>
        <v>0</v>
      </c>
      <c r="BI152" s="175">
        <f>IF(N152="nulová",J152,0)</f>
        <v>0</v>
      </c>
      <c r="BJ152" s="17" t="s">
        <v>79</v>
      </c>
      <c r="BK152" s="175">
        <f>ROUND(I152*H152,2)</f>
        <v>0</v>
      </c>
      <c r="BL152" s="17" t="s">
        <v>295</v>
      </c>
      <c r="BM152" s="174" t="s">
        <v>400</v>
      </c>
    </row>
    <row r="153" s="2" customFormat="1" ht="16.5" customHeight="1">
      <c r="A153" s="36"/>
      <c r="B153" s="162"/>
      <c r="C153" s="181" t="s">
        <v>696</v>
      </c>
      <c r="D153" s="181" t="s">
        <v>149</v>
      </c>
      <c r="E153" s="182" t="s">
        <v>1187</v>
      </c>
      <c r="F153" s="183" t="s">
        <v>1188</v>
      </c>
      <c r="G153" s="184" t="s">
        <v>294</v>
      </c>
      <c r="H153" s="185">
        <v>69</v>
      </c>
      <c r="I153" s="186"/>
      <c r="J153" s="187">
        <f>ROUND(I153*H153,2)</f>
        <v>0</v>
      </c>
      <c r="K153" s="183" t="s">
        <v>3</v>
      </c>
      <c r="L153" s="188"/>
      <c r="M153" s="189" t="s">
        <v>3</v>
      </c>
      <c r="N153" s="190" t="s">
        <v>42</v>
      </c>
      <c r="O153" s="70"/>
      <c r="P153" s="172">
        <f>O153*H153</f>
        <v>0</v>
      </c>
      <c r="Q153" s="172">
        <v>0</v>
      </c>
      <c r="R153" s="172">
        <f>Q153*H153</f>
        <v>0</v>
      </c>
      <c r="S153" s="172">
        <v>0</v>
      </c>
      <c r="T153" s="173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74" t="s">
        <v>230</v>
      </c>
      <c r="AT153" s="174" t="s">
        <v>149</v>
      </c>
      <c r="AU153" s="174" t="s">
        <v>79</v>
      </c>
      <c r="AY153" s="17" t="s">
        <v>135</v>
      </c>
      <c r="BE153" s="175">
        <f>IF(N153="základní",J153,0)</f>
        <v>0</v>
      </c>
      <c r="BF153" s="175">
        <f>IF(N153="snížená",J153,0)</f>
        <v>0</v>
      </c>
      <c r="BG153" s="175">
        <f>IF(N153="zákl. přenesená",J153,0)</f>
        <v>0</v>
      </c>
      <c r="BH153" s="175">
        <f>IF(N153="sníž. přenesená",J153,0)</f>
        <v>0</v>
      </c>
      <c r="BI153" s="175">
        <f>IF(N153="nulová",J153,0)</f>
        <v>0</v>
      </c>
      <c r="BJ153" s="17" t="s">
        <v>79</v>
      </c>
      <c r="BK153" s="175">
        <f>ROUND(I153*H153,2)</f>
        <v>0</v>
      </c>
      <c r="BL153" s="17" t="s">
        <v>295</v>
      </c>
      <c r="BM153" s="174" t="s">
        <v>420</v>
      </c>
    </row>
    <row r="154" s="2" customFormat="1" ht="16.5" customHeight="1">
      <c r="A154" s="36"/>
      <c r="B154" s="162"/>
      <c r="C154" s="181" t="s">
        <v>661</v>
      </c>
      <c r="D154" s="181" t="s">
        <v>149</v>
      </c>
      <c r="E154" s="182" t="s">
        <v>1189</v>
      </c>
      <c r="F154" s="183" t="s">
        <v>1190</v>
      </c>
      <c r="G154" s="184" t="s">
        <v>1076</v>
      </c>
      <c r="H154" s="185">
        <v>578</v>
      </c>
      <c r="I154" s="186"/>
      <c r="J154" s="187">
        <f>ROUND(I154*H154,2)</f>
        <v>0</v>
      </c>
      <c r="K154" s="183" t="s">
        <v>3</v>
      </c>
      <c r="L154" s="188"/>
      <c r="M154" s="189" t="s">
        <v>3</v>
      </c>
      <c r="N154" s="190" t="s">
        <v>42</v>
      </c>
      <c r="O154" s="70"/>
      <c r="P154" s="172">
        <f>O154*H154</f>
        <v>0</v>
      </c>
      <c r="Q154" s="172">
        <v>0</v>
      </c>
      <c r="R154" s="172">
        <f>Q154*H154</f>
        <v>0</v>
      </c>
      <c r="S154" s="172">
        <v>0</v>
      </c>
      <c r="T154" s="173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74" t="s">
        <v>230</v>
      </c>
      <c r="AT154" s="174" t="s">
        <v>149</v>
      </c>
      <c r="AU154" s="174" t="s">
        <v>79</v>
      </c>
      <c r="AY154" s="17" t="s">
        <v>135</v>
      </c>
      <c r="BE154" s="175">
        <f>IF(N154="základní",J154,0)</f>
        <v>0</v>
      </c>
      <c r="BF154" s="175">
        <f>IF(N154="snížená",J154,0)</f>
        <v>0</v>
      </c>
      <c r="BG154" s="175">
        <f>IF(N154="zákl. přenesená",J154,0)</f>
        <v>0</v>
      </c>
      <c r="BH154" s="175">
        <f>IF(N154="sníž. přenesená",J154,0)</f>
        <v>0</v>
      </c>
      <c r="BI154" s="175">
        <f>IF(N154="nulová",J154,0)</f>
        <v>0</v>
      </c>
      <c r="BJ154" s="17" t="s">
        <v>79</v>
      </c>
      <c r="BK154" s="175">
        <f>ROUND(I154*H154,2)</f>
        <v>0</v>
      </c>
      <c r="BL154" s="17" t="s">
        <v>295</v>
      </c>
      <c r="BM154" s="174" t="s">
        <v>906</v>
      </c>
    </row>
    <row r="155" s="2" customFormat="1" ht="16.5" customHeight="1">
      <c r="A155" s="36"/>
      <c r="B155" s="162"/>
      <c r="C155" s="181" t="s">
        <v>727</v>
      </c>
      <c r="D155" s="181" t="s">
        <v>149</v>
      </c>
      <c r="E155" s="182" t="s">
        <v>1191</v>
      </c>
      <c r="F155" s="183" t="s">
        <v>1192</v>
      </c>
      <c r="G155" s="184" t="s">
        <v>1076</v>
      </c>
      <c r="H155" s="185">
        <v>1156</v>
      </c>
      <c r="I155" s="186"/>
      <c r="J155" s="187">
        <f>ROUND(I155*H155,2)</f>
        <v>0</v>
      </c>
      <c r="K155" s="183" t="s">
        <v>3</v>
      </c>
      <c r="L155" s="188"/>
      <c r="M155" s="189" t="s">
        <v>3</v>
      </c>
      <c r="N155" s="190" t="s">
        <v>42</v>
      </c>
      <c r="O155" s="70"/>
      <c r="P155" s="172">
        <f>O155*H155</f>
        <v>0</v>
      </c>
      <c r="Q155" s="172">
        <v>0</v>
      </c>
      <c r="R155" s="172">
        <f>Q155*H155</f>
        <v>0</v>
      </c>
      <c r="S155" s="172">
        <v>0</v>
      </c>
      <c r="T155" s="173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74" t="s">
        <v>230</v>
      </c>
      <c r="AT155" s="174" t="s">
        <v>149</v>
      </c>
      <c r="AU155" s="174" t="s">
        <v>79</v>
      </c>
      <c r="AY155" s="17" t="s">
        <v>135</v>
      </c>
      <c r="BE155" s="175">
        <f>IF(N155="základní",J155,0)</f>
        <v>0</v>
      </c>
      <c r="BF155" s="175">
        <f>IF(N155="snížená",J155,0)</f>
        <v>0</v>
      </c>
      <c r="BG155" s="175">
        <f>IF(N155="zákl. přenesená",J155,0)</f>
        <v>0</v>
      </c>
      <c r="BH155" s="175">
        <f>IF(N155="sníž. přenesená",J155,0)</f>
        <v>0</v>
      </c>
      <c r="BI155" s="175">
        <f>IF(N155="nulová",J155,0)</f>
        <v>0</v>
      </c>
      <c r="BJ155" s="17" t="s">
        <v>79</v>
      </c>
      <c r="BK155" s="175">
        <f>ROUND(I155*H155,2)</f>
        <v>0</v>
      </c>
      <c r="BL155" s="17" t="s">
        <v>295</v>
      </c>
      <c r="BM155" s="174" t="s">
        <v>916</v>
      </c>
    </row>
    <row r="156" s="2" customFormat="1" ht="16.5" customHeight="1">
      <c r="A156" s="36"/>
      <c r="B156" s="162"/>
      <c r="C156" s="181" t="s">
        <v>732</v>
      </c>
      <c r="D156" s="181" t="s">
        <v>149</v>
      </c>
      <c r="E156" s="182" t="s">
        <v>1193</v>
      </c>
      <c r="F156" s="183" t="s">
        <v>1194</v>
      </c>
      <c r="G156" s="184" t="s">
        <v>294</v>
      </c>
      <c r="H156" s="185">
        <v>578</v>
      </c>
      <c r="I156" s="186"/>
      <c r="J156" s="187">
        <f>ROUND(I156*H156,2)</f>
        <v>0</v>
      </c>
      <c r="K156" s="183" t="s">
        <v>3</v>
      </c>
      <c r="L156" s="188"/>
      <c r="M156" s="189" t="s">
        <v>3</v>
      </c>
      <c r="N156" s="190" t="s">
        <v>42</v>
      </c>
      <c r="O156" s="70"/>
      <c r="P156" s="172">
        <f>O156*H156</f>
        <v>0</v>
      </c>
      <c r="Q156" s="172">
        <v>0</v>
      </c>
      <c r="R156" s="172">
        <f>Q156*H156</f>
        <v>0</v>
      </c>
      <c r="S156" s="172">
        <v>0</v>
      </c>
      <c r="T156" s="173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74" t="s">
        <v>230</v>
      </c>
      <c r="AT156" s="174" t="s">
        <v>149</v>
      </c>
      <c r="AU156" s="174" t="s">
        <v>79</v>
      </c>
      <c r="AY156" s="17" t="s">
        <v>135</v>
      </c>
      <c r="BE156" s="175">
        <f>IF(N156="základní",J156,0)</f>
        <v>0</v>
      </c>
      <c r="BF156" s="175">
        <f>IF(N156="snížená",J156,0)</f>
        <v>0</v>
      </c>
      <c r="BG156" s="175">
        <f>IF(N156="zákl. přenesená",J156,0)</f>
        <v>0</v>
      </c>
      <c r="BH156" s="175">
        <f>IF(N156="sníž. přenesená",J156,0)</f>
        <v>0</v>
      </c>
      <c r="BI156" s="175">
        <f>IF(N156="nulová",J156,0)</f>
        <v>0</v>
      </c>
      <c r="BJ156" s="17" t="s">
        <v>79</v>
      </c>
      <c r="BK156" s="175">
        <f>ROUND(I156*H156,2)</f>
        <v>0</v>
      </c>
      <c r="BL156" s="17" t="s">
        <v>295</v>
      </c>
      <c r="BM156" s="174" t="s">
        <v>425</v>
      </c>
    </row>
    <row r="157" s="2" customFormat="1" ht="16.5" customHeight="1">
      <c r="A157" s="36"/>
      <c r="B157" s="162"/>
      <c r="C157" s="163" t="s">
        <v>718</v>
      </c>
      <c r="D157" s="163" t="s">
        <v>139</v>
      </c>
      <c r="E157" s="164" t="s">
        <v>1195</v>
      </c>
      <c r="F157" s="165" t="s">
        <v>1196</v>
      </c>
      <c r="G157" s="166" t="s">
        <v>294</v>
      </c>
      <c r="H157" s="167">
        <v>40</v>
      </c>
      <c r="I157" s="168"/>
      <c r="J157" s="169">
        <f>ROUND(I157*H157,2)</f>
        <v>0</v>
      </c>
      <c r="K157" s="165" t="s">
        <v>1072</v>
      </c>
      <c r="L157" s="37"/>
      <c r="M157" s="170" t="s">
        <v>3</v>
      </c>
      <c r="N157" s="171" t="s">
        <v>42</v>
      </c>
      <c r="O157" s="70"/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74" t="s">
        <v>295</v>
      </c>
      <c r="AT157" s="174" t="s">
        <v>139</v>
      </c>
      <c r="AU157" s="174" t="s">
        <v>79</v>
      </c>
      <c r="AY157" s="17" t="s">
        <v>135</v>
      </c>
      <c r="BE157" s="175">
        <f>IF(N157="základní",J157,0)</f>
        <v>0</v>
      </c>
      <c r="BF157" s="175">
        <f>IF(N157="snížená",J157,0)</f>
        <v>0</v>
      </c>
      <c r="BG157" s="175">
        <f>IF(N157="zákl. přenesená",J157,0)</f>
        <v>0</v>
      </c>
      <c r="BH157" s="175">
        <f>IF(N157="sníž. přenesená",J157,0)</f>
        <v>0</v>
      </c>
      <c r="BI157" s="175">
        <f>IF(N157="nulová",J157,0)</f>
        <v>0</v>
      </c>
      <c r="BJ157" s="17" t="s">
        <v>79</v>
      </c>
      <c r="BK157" s="175">
        <f>ROUND(I157*H157,2)</f>
        <v>0</v>
      </c>
      <c r="BL157" s="17" t="s">
        <v>295</v>
      </c>
      <c r="BM157" s="174" t="s">
        <v>920</v>
      </c>
    </row>
    <row r="158" s="2" customFormat="1">
      <c r="A158" s="36"/>
      <c r="B158" s="37"/>
      <c r="C158" s="36"/>
      <c r="D158" s="176" t="s">
        <v>146</v>
      </c>
      <c r="E158" s="36"/>
      <c r="F158" s="177" t="s">
        <v>1197</v>
      </c>
      <c r="G158" s="36"/>
      <c r="H158" s="36"/>
      <c r="I158" s="178"/>
      <c r="J158" s="36"/>
      <c r="K158" s="36"/>
      <c r="L158" s="37"/>
      <c r="M158" s="179"/>
      <c r="N158" s="180"/>
      <c r="O158" s="70"/>
      <c r="P158" s="70"/>
      <c r="Q158" s="70"/>
      <c r="R158" s="70"/>
      <c r="S158" s="70"/>
      <c r="T158" s="71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7" t="s">
        <v>146</v>
      </c>
      <c r="AU158" s="17" t="s">
        <v>79</v>
      </c>
    </row>
    <row r="159" s="2" customFormat="1" ht="16.5" customHeight="1">
      <c r="A159" s="36"/>
      <c r="B159" s="162"/>
      <c r="C159" s="181" t="s">
        <v>723</v>
      </c>
      <c r="D159" s="181" t="s">
        <v>149</v>
      </c>
      <c r="E159" s="182" t="s">
        <v>1198</v>
      </c>
      <c r="F159" s="183" t="s">
        <v>1199</v>
      </c>
      <c r="G159" s="184" t="s">
        <v>294</v>
      </c>
      <c r="H159" s="185">
        <v>40</v>
      </c>
      <c r="I159" s="186"/>
      <c r="J159" s="187">
        <f>ROUND(I159*H159,2)</f>
        <v>0</v>
      </c>
      <c r="K159" s="183" t="s">
        <v>1072</v>
      </c>
      <c r="L159" s="188"/>
      <c r="M159" s="189" t="s">
        <v>3</v>
      </c>
      <c r="N159" s="190" t="s">
        <v>42</v>
      </c>
      <c r="O159" s="70"/>
      <c r="P159" s="172">
        <f>O159*H159</f>
        <v>0</v>
      </c>
      <c r="Q159" s="172">
        <v>0</v>
      </c>
      <c r="R159" s="172">
        <f>Q159*H159</f>
        <v>0</v>
      </c>
      <c r="S159" s="172">
        <v>0</v>
      </c>
      <c r="T159" s="173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74" t="s">
        <v>230</v>
      </c>
      <c r="AT159" s="174" t="s">
        <v>149</v>
      </c>
      <c r="AU159" s="174" t="s">
        <v>79</v>
      </c>
      <c r="AY159" s="17" t="s">
        <v>135</v>
      </c>
      <c r="BE159" s="175">
        <f>IF(N159="základní",J159,0)</f>
        <v>0</v>
      </c>
      <c r="BF159" s="175">
        <f>IF(N159="snížená",J159,0)</f>
        <v>0</v>
      </c>
      <c r="BG159" s="175">
        <f>IF(N159="zákl. přenesená",J159,0)</f>
        <v>0</v>
      </c>
      <c r="BH159" s="175">
        <f>IF(N159="sníž. přenesená",J159,0)</f>
        <v>0</v>
      </c>
      <c r="BI159" s="175">
        <f>IF(N159="nulová",J159,0)</f>
        <v>0</v>
      </c>
      <c r="BJ159" s="17" t="s">
        <v>79</v>
      </c>
      <c r="BK159" s="175">
        <f>ROUND(I159*H159,2)</f>
        <v>0</v>
      </c>
      <c r="BL159" s="17" t="s">
        <v>295</v>
      </c>
      <c r="BM159" s="174" t="s">
        <v>925</v>
      </c>
    </row>
    <row r="160" s="2" customFormat="1" ht="16.5" customHeight="1">
      <c r="A160" s="36"/>
      <c r="B160" s="162"/>
      <c r="C160" s="163" t="s">
        <v>692</v>
      </c>
      <c r="D160" s="163" t="s">
        <v>139</v>
      </c>
      <c r="E160" s="164" t="s">
        <v>1200</v>
      </c>
      <c r="F160" s="165" t="s">
        <v>1201</v>
      </c>
      <c r="G160" s="166" t="s">
        <v>186</v>
      </c>
      <c r="H160" s="167">
        <v>55</v>
      </c>
      <c r="I160" s="168"/>
      <c r="J160" s="169">
        <f>ROUND(I160*H160,2)</f>
        <v>0</v>
      </c>
      <c r="K160" s="165" t="s">
        <v>1072</v>
      </c>
      <c r="L160" s="37"/>
      <c r="M160" s="170" t="s">
        <v>3</v>
      </c>
      <c r="N160" s="171" t="s">
        <v>42</v>
      </c>
      <c r="O160" s="70"/>
      <c r="P160" s="172">
        <f>O160*H160</f>
        <v>0</v>
      </c>
      <c r="Q160" s="172">
        <v>0</v>
      </c>
      <c r="R160" s="172">
        <f>Q160*H160</f>
        <v>0</v>
      </c>
      <c r="S160" s="172">
        <v>0</v>
      </c>
      <c r="T160" s="173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74" t="s">
        <v>295</v>
      </c>
      <c r="AT160" s="174" t="s">
        <v>139</v>
      </c>
      <c r="AU160" s="174" t="s">
        <v>79</v>
      </c>
      <c r="AY160" s="17" t="s">
        <v>135</v>
      </c>
      <c r="BE160" s="175">
        <f>IF(N160="základní",J160,0)</f>
        <v>0</v>
      </c>
      <c r="BF160" s="175">
        <f>IF(N160="snížená",J160,0)</f>
        <v>0</v>
      </c>
      <c r="BG160" s="175">
        <f>IF(N160="zákl. přenesená",J160,0)</f>
        <v>0</v>
      </c>
      <c r="BH160" s="175">
        <f>IF(N160="sníž. přenesená",J160,0)</f>
        <v>0</v>
      </c>
      <c r="BI160" s="175">
        <f>IF(N160="nulová",J160,0)</f>
        <v>0</v>
      </c>
      <c r="BJ160" s="17" t="s">
        <v>79</v>
      </c>
      <c r="BK160" s="175">
        <f>ROUND(I160*H160,2)</f>
        <v>0</v>
      </c>
      <c r="BL160" s="17" t="s">
        <v>295</v>
      </c>
      <c r="BM160" s="174" t="s">
        <v>890</v>
      </c>
    </row>
    <row r="161" s="2" customFormat="1">
      <c r="A161" s="36"/>
      <c r="B161" s="37"/>
      <c r="C161" s="36"/>
      <c r="D161" s="176" t="s">
        <v>146</v>
      </c>
      <c r="E161" s="36"/>
      <c r="F161" s="177" t="s">
        <v>1202</v>
      </c>
      <c r="G161" s="36"/>
      <c r="H161" s="36"/>
      <c r="I161" s="178"/>
      <c r="J161" s="36"/>
      <c r="K161" s="36"/>
      <c r="L161" s="37"/>
      <c r="M161" s="179"/>
      <c r="N161" s="180"/>
      <c r="O161" s="70"/>
      <c r="P161" s="70"/>
      <c r="Q161" s="70"/>
      <c r="R161" s="70"/>
      <c r="S161" s="70"/>
      <c r="T161" s="71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T161" s="17" t="s">
        <v>146</v>
      </c>
      <c r="AU161" s="17" t="s">
        <v>79</v>
      </c>
    </row>
    <row r="162" s="2" customFormat="1" ht="16.5" customHeight="1">
      <c r="A162" s="36"/>
      <c r="B162" s="162"/>
      <c r="C162" s="181" t="s">
        <v>384</v>
      </c>
      <c r="D162" s="181" t="s">
        <v>149</v>
      </c>
      <c r="E162" s="182" t="s">
        <v>1203</v>
      </c>
      <c r="F162" s="183" t="s">
        <v>1204</v>
      </c>
      <c r="G162" s="184" t="s">
        <v>1076</v>
      </c>
      <c r="H162" s="185">
        <v>55</v>
      </c>
      <c r="I162" s="186"/>
      <c r="J162" s="187">
        <f>ROUND(I162*H162,2)</f>
        <v>0</v>
      </c>
      <c r="K162" s="183" t="s">
        <v>3</v>
      </c>
      <c r="L162" s="188"/>
      <c r="M162" s="189" t="s">
        <v>3</v>
      </c>
      <c r="N162" s="190" t="s">
        <v>42</v>
      </c>
      <c r="O162" s="70"/>
      <c r="P162" s="172">
        <f>O162*H162</f>
        <v>0</v>
      </c>
      <c r="Q162" s="172">
        <v>0</v>
      </c>
      <c r="R162" s="172">
        <f>Q162*H162</f>
        <v>0</v>
      </c>
      <c r="S162" s="172">
        <v>0</v>
      </c>
      <c r="T162" s="173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74" t="s">
        <v>230</v>
      </c>
      <c r="AT162" s="174" t="s">
        <v>149</v>
      </c>
      <c r="AU162" s="174" t="s">
        <v>79</v>
      </c>
      <c r="AY162" s="17" t="s">
        <v>135</v>
      </c>
      <c r="BE162" s="175">
        <f>IF(N162="základní",J162,0)</f>
        <v>0</v>
      </c>
      <c r="BF162" s="175">
        <f>IF(N162="snížená",J162,0)</f>
        <v>0</v>
      </c>
      <c r="BG162" s="175">
        <f>IF(N162="zákl. přenesená",J162,0)</f>
        <v>0</v>
      </c>
      <c r="BH162" s="175">
        <f>IF(N162="sníž. přenesená",J162,0)</f>
        <v>0</v>
      </c>
      <c r="BI162" s="175">
        <f>IF(N162="nulová",J162,0)</f>
        <v>0</v>
      </c>
      <c r="BJ162" s="17" t="s">
        <v>79</v>
      </c>
      <c r="BK162" s="175">
        <f>ROUND(I162*H162,2)</f>
        <v>0</v>
      </c>
      <c r="BL162" s="17" t="s">
        <v>295</v>
      </c>
      <c r="BM162" s="174" t="s">
        <v>897</v>
      </c>
    </row>
    <row r="163" s="2" customFormat="1" ht="16.5" customHeight="1">
      <c r="A163" s="36"/>
      <c r="B163" s="162"/>
      <c r="C163" s="163" t="s">
        <v>389</v>
      </c>
      <c r="D163" s="163" t="s">
        <v>139</v>
      </c>
      <c r="E163" s="164" t="s">
        <v>1205</v>
      </c>
      <c r="F163" s="165" t="s">
        <v>1206</v>
      </c>
      <c r="G163" s="166" t="s">
        <v>186</v>
      </c>
      <c r="H163" s="167">
        <v>1</v>
      </c>
      <c r="I163" s="168"/>
      <c r="J163" s="169">
        <f>ROUND(I163*H163,2)</f>
        <v>0</v>
      </c>
      <c r="K163" s="165" t="s">
        <v>1072</v>
      </c>
      <c r="L163" s="37"/>
      <c r="M163" s="170" t="s">
        <v>3</v>
      </c>
      <c r="N163" s="171" t="s">
        <v>42</v>
      </c>
      <c r="O163" s="70"/>
      <c r="P163" s="172">
        <f>O163*H163</f>
        <v>0</v>
      </c>
      <c r="Q163" s="172">
        <v>0</v>
      </c>
      <c r="R163" s="172">
        <f>Q163*H163</f>
        <v>0</v>
      </c>
      <c r="S163" s="172">
        <v>0</v>
      </c>
      <c r="T163" s="173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74" t="s">
        <v>295</v>
      </c>
      <c r="AT163" s="174" t="s">
        <v>139</v>
      </c>
      <c r="AU163" s="174" t="s">
        <v>79</v>
      </c>
      <c r="AY163" s="17" t="s">
        <v>135</v>
      </c>
      <c r="BE163" s="175">
        <f>IF(N163="základní",J163,0)</f>
        <v>0</v>
      </c>
      <c r="BF163" s="175">
        <f>IF(N163="snížená",J163,0)</f>
        <v>0</v>
      </c>
      <c r="BG163" s="175">
        <f>IF(N163="zákl. přenesená",J163,0)</f>
        <v>0</v>
      </c>
      <c r="BH163" s="175">
        <f>IF(N163="sníž. přenesená",J163,0)</f>
        <v>0</v>
      </c>
      <c r="BI163" s="175">
        <f>IF(N163="nulová",J163,0)</f>
        <v>0</v>
      </c>
      <c r="BJ163" s="17" t="s">
        <v>79</v>
      </c>
      <c r="BK163" s="175">
        <f>ROUND(I163*H163,2)</f>
        <v>0</v>
      </c>
      <c r="BL163" s="17" t="s">
        <v>295</v>
      </c>
      <c r="BM163" s="174" t="s">
        <v>430</v>
      </c>
    </row>
    <row r="164" s="2" customFormat="1">
      <c r="A164" s="36"/>
      <c r="B164" s="37"/>
      <c r="C164" s="36"/>
      <c r="D164" s="176" t="s">
        <v>146</v>
      </c>
      <c r="E164" s="36"/>
      <c r="F164" s="177" t="s">
        <v>1207</v>
      </c>
      <c r="G164" s="36"/>
      <c r="H164" s="36"/>
      <c r="I164" s="178"/>
      <c r="J164" s="36"/>
      <c r="K164" s="36"/>
      <c r="L164" s="37"/>
      <c r="M164" s="179"/>
      <c r="N164" s="180"/>
      <c r="O164" s="70"/>
      <c r="P164" s="70"/>
      <c r="Q164" s="70"/>
      <c r="R164" s="70"/>
      <c r="S164" s="70"/>
      <c r="T164" s="71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7" t="s">
        <v>146</v>
      </c>
      <c r="AU164" s="17" t="s">
        <v>79</v>
      </c>
    </row>
    <row r="165" s="2" customFormat="1" ht="16.5" customHeight="1">
      <c r="A165" s="36"/>
      <c r="B165" s="162"/>
      <c r="C165" s="181" t="s">
        <v>394</v>
      </c>
      <c r="D165" s="181" t="s">
        <v>149</v>
      </c>
      <c r="E165" s="182" t="s">
        <v>1208</v>
      </c>
      <c r="F165" s="183" t="s">
        <v>1209</v>
      </c>
      <c r="G165" s="184" t="s">
        <v>186</v>
      </c>
      <c r="H165" s="185">
        <v>1</v>
      </c>
      <c r="I165" s="186"/>
      <c r="J165" s="187">
        <f>ROUND(I165*H165,2)</f>
        <v>0</v>
      </c>
      <c r="K165" s="183" t="s">
        <v>1072</v>
      </c>
      <c r="L165" s="188"/>
      <c r="M165" s="189" t="s">
        <v>3</v>
      </c>
      <c r="N165" s="190" t="s">
        <v>42</v>
      </c>
      <c r="O165" s="70"/>
      <c r="P165" s="172">
        <f>O165*H165</f>
        <v>0</v>
      </c>
      <c r="Q165" s="172">
        <v>0</v>
      </c>
      <c r="R165" s="172">
        <f>Q165*H165</f>
        <v>0</v>
      </c>
      <c r="S165" s="172">
        <v>0</v>
      </c>
      <c r="T165" s="173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74" t="s">
        <v>230</v>
      </c>
      <c r="AT165" s="174" t="s">
        <v>149</v>
      </c>
      <c r="AU165" s="174" t="s">
        <v>79</v>
      </c>
      <c r="AY165" s="17" t="s">
        <v>135</v>
      </c>
      <c r="BE165" s="175">
        <f>IF(N165="základní",J165,0)</f>
        <v>0</v>
      </c>
      <c r="BF165" s="175">
        <f>IF(N165="snížená",J165,0)</f>
        <v>0</v>
      </c>
      <c r="BG165" s="175">
        <f>IF(N165="zákl. přenesená",J165,0)</f>
        <v>0</v>
      </c>
      <c r="BH165" s="175">
        <f>IF(N165="sníž. přenesená",J165,0)</f>
        <v>0</v>
      </c>
      <c r="BI165" s="175">
        <f>IF(N165="nulová",J165,0)</f>
        <v>0</v>
      </c>
      <c r="BJ165" s="17" t="s">
        <v>79</v>
      </c>
      <c r="BK165" s="175">
        <f>ROUND(I165*H165,2)</f>
        <v>0</v>
      </c>
      <c r="BL165" s="17" t="s">
        <v>295</v>
      </c>
      <c r="BM165" s="174" t="s">
        <v>611</v>
      </c>
    </row>
    <row r="166" s="2" customFormat="1" ht="16.5" customHeight="1">
      <c r="A166" s="36"/>
      <c r="B166" s="162"/>
      <c r="C166" s="163" t="s">
        <v>625</v>
      </c>
      <c r="D166" s="163" t="s">
        <v>139</v>
      </c>
      <c r="E166" s="164" t="s">
        <v>1210</v>
      </c>
      <c r="F166" s="165" t="s">
        <v>1211</v>
      </c>
      <c r="G166" s="166" t="s">
        <v>186</v>
      </c>
      <c r="H166" s="167">
        <v>1</v>
      </c>
      <c r="I166" s="168"/>
      <c r="J166" s="169">
        <f>ROUND(I166*H166,2)</f>
        <v>0</v>
      </c>
      <c r="K166" s="165" t="s">
        <v>1072</v>
      </c>
      <c r="L166" s="37"/>
      <c r="M166" s="170" t="s">
        <v>3</v>
      </c>
      <c r="N166" s="171" t="s">
        <v>42</v>
      </c>
      <c r="O166" s="70"/>
      <c r="P166" s="172">
        <f>O166*H166</f>
        <v>0</v>
      </c>
      <c r="Q166" s="172">
        <v>0</v>
      </c>
      <c r="R166" s="172">
        <f>Q166*H166</f>
        <v>0</v>
      </c>
      <c r="S166" s="172">
        <v>0</v>
      </c>
      <c r="T166" s="173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74" t="s">
        <v>295</v>
      </c>
      <c r="AT166" s="174" t="s">
        <v>139</v>
      </c>
      <c r="AU166" s="174" t="s">
        <v>79</v>
      </c>
      <c r="AY166" s="17" t="s">
        <v>135</v>
      </c>
      <c r="BE166" s="175">
        <f>IF(N166="základní",J166,0)</f>
        <v>0</v>
      </c>
      <c r="BF166" s="175">
        <f>IF(N166="snížená",J166,0)</f>
        <v>0</v>
      </c>
      <c r="BG166" s="175">
        <f>IF(N166="zákl. přenesená",J166,0)</f>
        <v>0</v>
      </c>
      <c r="BH166" s="175">
        <f>IF(N166="sníž. přenesená",J166,0)</f>
        <v>0</v>
      </c>
      <c r="BI166" s="175">
        <f>IF(N166="nulová",J166,0)</f>
        <v>0</v>
      </c>
      <c r="BJ166" s="17" t="s">
        <v>79</v>
      </c>
      <c r="BK166" s="175">
        <f>ROUND(I166*H166,2)</f>
        <v>0</v>
      </c>
      <c r="BL166" s="17" t="s">
        <v>295</v>
      </c>
      <c r="BM166" s="174" t="s">
        <v>591</v>
      </c>
    </row>
    <row r="167" s="2" customFormat="1">
      <c r="A167" s="36"/>
      <c r="B167" s="37"/>
      <c r="C167" s="36"/>
      <c r="D167" s="176" t="s">
        <v>146</v>
      </c>
      <c r="E167" s="36"/>
      <c r="F167" s="177" t="s">
        <v>1212</v>
      </c>
      <c r="G167" s="36"/>
      <c r="H167" s="36"/>
      <c r="I167" s="178"/>
      <c r="J167" s="36"/>
      <c r="K167" s="36"/>
      <c r="L167" s="37"/>
      <c r="M167" s="179"/>
      <c r="N167" s="180"/>
      <c r="O167" s="70"/>
      <c r="P167" s="70"/>
      <c r="Q167" s="70"/>
      <c r="R167" s="70"/>
      <c r="S167" s="70"/>
      <c r="T167" s="71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7" t="s">
        <v>146</v>
      </c>
      <c r="AU167" s="17" t="s">
        <v>79</v>
      </c>
    </row>
    <row r="168" s="2" customFormat="1" ht="16.5" customHeight="1">
      <c r="A168" s="36"/>
      <c r="B168" s="162"/>
      <c r="C168" s="181" t="s">
        <v>630</v>
      </c>
      <c r="D168" s="181" t="s">
        <v>149</v>
      </c>
      <c r="E168" s="182" t="s">
        <v>1213</v>
      </c>
      <c r="F168" s="183" t="s">
        <v>1214</v>
      </c>
      <c r="G168" s="184" t="s">
        <v>1076</v>
      </c>
      <c r="H168" s="185">
        <v>1</v>
      </c>
      <c r="I168" s="186"/>
      <c r="J168" s="187">
        <f>ROUND(I168*H168,2)</f>
        <v>0</v>
      </c>
      <c r="K168" s="183" t="s">
        <v>3</v>
      </c>
      <c r="L168" s="188"/>
      <c r="M168" s="189" t="s">
        <v>3</v>
      </c>
      <c r="N168" s="190" t="s">
        <v>42</v>
      </c>
      <c r="O168" s="70"/>
      <c r="P168" s="172">
        <f>O168*H168</f>
        <v>0</v>
      </c>
      <c r="Q168" s="172">
        <v>0</v>
      </c>
      <c r="R168" s="172">
        <f>Q168*H168</f>
        <v>0</v>
      </c>
      <c r="S168" s="172">
        <v>0</v>
      </c>
      <c r="T168" s="173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74" t="s">
        <v>230</v>
      </c>
      <c r="AT168" s="174" t="s">
        <v>149</v>
      </c>
      <c r="AU168" s="174" t="s">
        <v>79</v>
      </c>
      <c r="AY168" s="17" t="s">
        <v>135</v>
      </c>
      <c r="BE168" s="175">
        <f>IF(N168="základní",J168,0)</f>
        <v>0</v>
      </c>
      <c r="BF168" s="175">
        <f>IF(N168="snížená",J168,0)</f>
        <v>0</v>
      </c>
      <c r="BG168" s="175">
        <f>IF(N168="zákl. přenesená",J168,0)</f>
        <v>0</v>
      </c>
      <c r="BH168" s="175">
        <f>IF(N168="sníž. přenesená",J168,0)</f>
        <v>0</v>
      </c>
      <c r="BI168" s="175">
        <f>IF(N168="nulová",J168,0)</f>
        <v>0</v>
      </c>
      <c r="BJ168" s="17" t="s">
        <v>79</v>
      </c>
      <c r="BK168" s="175">
        <f>ROUND(I168*H168,2)</f>
        <v>0</v>
      </c>
      <c r="BL168" s="17" t="s">
        <v>295</v>
      </c>
      <c r="BM168" s="174" t="s">
        <v>606</v>
      </c>
    </row>
    <row r="169" s="2" customFormat="1" ht="16.5" customHeight="1">
      <c r="A169" s="36"/>
      <c r="B169" s="162"/>
      <c r="C169" s="163" t="s">
        <v>1215</v>
      </c>
      <c r="D169" s="163" t="s">
        <v>139</v>
      </c>
      <c r="E169" s="164" t="s">
        <v>1216</v>
      </c>
      <c r="F169" s="165" t="s">
        <v>1217</v>
      </c>
      <c r="G169" s="166" t="s">
        <v>186</v>
      </c>
      <c r="H169" s="167">
        <v>1</v>
      </c>
      <c r="I169" s="168"/>
      <c r="J169" s="169">
        <f>ROUND(I169*H169,2)</f>
        <v>0</v>
      </c>
      <c r="K169" s="165" t="s">
        <v>1072</v>
      </c>
      <c r="L169" s="37"/>
      <c r="M169" s="170" t="s">
        <v>3</v>
      </c>
      <c r="N169" s="171" t="s">
        <v>42</v>
      </c>
      <c r="O169" s="70"/>
      <c r="P169" s="172">
        <f>O169*H169</f>
        <v>0</v>
      </c>
      <c r="Q169" s="172">
        <v>0</v>
      </c>
      <c r="R169" s="172">
        <f>Q169*H169</f>
        <v>0</v>
      </c>
      <c r="S169" s="172">
        <v>0</v>
      </c>
      <c r="T169" s="173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74" t="s">
        <v>295</v>
      </c>
      <c r="AT169" s="174" t="s">
        <v>139</v>
      </c>
      <c r="AU169" s="174" t="s">
        <v>79</v>
      </c>
      <c r="AY169" s="17" t="s">
        <v>135</v>
      </c>
      <c r="BE169" s="175">
        <f>IF(N169="základní",J169,0)</f>
        <v>0</v>
      </c>
      <c r="BF169" s="175">
        <f>IF(N169="snížená",J169,0)</f>
        <v>0</v>
      </c>
      <c r="BG169" s="175">
        <f>IF(N169="zákl. přenesená",J169,0)</f>
        <v>0</v>
      </c>
      <c r="BH169" s="175">
        <f>IF(N169="sníž. přenesená",J169,0)</f>
        <v>0</v>
      </c>
      <c r="BI169" s="175">
        <f>IF(N169="nulová",J169,0)</f>
        <v>0</v>
      </c>
      <c r="BJ169" s="17" t="s">
        <v>79</v>
      </c>
      <c r="BK169" s="175">
        <f>ROUND(I169*H169,2)</f>
        <v>0</v>
      </c>
      <c r="BL169" s="17" t="s">
        <v>295</v>
      </c>
      <c r="BM169" s="174" t="s">
        <v>581</v>
      </c>
    </row>
    <row r="170" s="2" customFormat="1">
      <c r="A170" s="36"/>
      <c r="B170" s="37"/>
      <c r="C170" s="36"/>
      <c r="D170" s="176" t="s">
        <v>146</v>
      </c>
      <c r="E170" s="36"/>
      <c r="F170" s="177" t="s">
        <v>1218</v>
      </c>
      <c r="G170" s="36"/>
      <c r="H170" s="36"/>
      <c r="I170" s="178"/>
      <c r="J170" s="36"/>
      <c r="K170" s="36"/>
      <c r="L170" s="37"/>
      <c r="M170" s="179"/>
      <c r="N170" s="180"/>
      <c r="O170" s="70"/>
      <c r="P170" s="70"/>
      <c r="Q170" s="70"/>
      <c r="R170" s="70"/>
      <c r="S170" s="70"/>
      <c r="T170" s="71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7" t="s">
        <v>146</v>
      </c>
      <c r="AU170" s="17" t="s">
        <v>79</v>
      </c>
    </row>
    <row r="171" s="2" customFormat="1" ht="16.5" customHeight="1">
      <c r="A171" s="36"/>
      <c r="B171" s="162"/>
      <c r="C171" s="181" t="s">
        <v>1145</v>
      </c>
      <c r="D171" s="181" t="s">
        <v>149</v>
      </c>
      <c r="E171" s="182" t="s">
        <v>1219</v>
      </c>
      <c r="F171" s="183" t="s">
        <v>1220</v>
      </c>
      <c r="G171" s="184" t="s">
        <v>186</v>
      </c>
      <c r="H171" s="185">
        <v>1</v>
      </c>
      <c r="I171" s="186"/>
      <c r="J171" s="187">
        <f>ROUND(I171*H171,2)</f>
        <v>0</v>
      </c>
      <c r="K171" s="183" t="s">
        <v>1072</v>
      </c>
      <c r="L171" s="188"/>
      <c r="M171" s="189" t="s">
        <v>3</v>
      </c>
      <c r="N171" s="190" t="s">
        <v>42</v>
      </c>
      <c r="O171" s="70"/>
      <c r="P171" s="172">
        <f>O171*H171</f>
        <v>0</v>
      </c>
      <c r="Q171" s="172">
        <v>0</v>
      </c>
      <c r="R171" s="172">
        <f>Q171*H171</f>
        <v>0</v>
      </c>
      <c r="S171" s="172">
        <v>0</v>
      </c>
      <c r="T171" s="173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74" t="s">
        <v>230</v>
      </c>
      <c r="AT171" s="174" t="s">
        <v>149</v>
      </c>
      <c r="AU171" s="174" t="s">
        <v>79</v>
      </c>
      <c r="AY171" s="17" t="s">
        <v>135</v>
      </c>
      <c r="BE171" s="175">
        <f>IF(N171="základní",J171,0)</f>
        <v>0</v>
      </c>
      <c r="BF171" s="175">
        <f>IF(N171="snížená",J171,0)</f>
        <v>0</v>
      </c>
      <c r="BG171" s="175">
        <f>IF(N171="zákl. přenesená",J171,0)</f>
        <v>0</v>
      </c>
      <c r="BH171" s="175">
        <f>IF(N171="sníž. přenesená",J171,0)</f>
        <v>0</v>
      </c>
      <c r="BI171" s="175">
        <f>IF(N171="nulová",J171,0)</f>
        <v>0</v>
      </c>
      <c r="BJ171" s="17" t="s">
        <v>79</v>
      </c>
      <c r="BK171" s="175">
        <f>ROUND(I171*H171,2)</f>
        <v>0</v>
      </c>
      <c r="BL171" s="17" t="s">
        <v>295</v>
      </c>
      <c r="BM171" s="174" t="s">
        <v>596</v>
      </c>
    </row>
    <row r="172" s="2" customFormat="1" ht="24.15" customHeight="1">
      <c r="A172" s="36"/>
      <c r="B172" s="162"/>
      <c r="C172" s="163" t="s">
        <v>1221</v>
      </c>
      <c r="D172" s="163" t="s">
        <v>139</v>
      </c>
      <c r="E172" s="164" t="s">
        <v>1222</v>
      </c>
      <c r="F172" s="165" t="s">
        <v>1223</v>
      </c>
      <c r="G172" s="166" t="s">
        <v>186</v>
      </c>
      <c r="H172" s="167">
        <v>20</v>
      </c>
      <c r="I172" s="168"/>
      <c r="J172" s="169">
        <f>ROUND(I172*H172,2)</f>
        <v>0</v>
      </c>
      <c r="K172" s="165" t="s">
        <v>1072</v>
      </c>
      <c r="L172" s="37"/>
      <c r="M172" s="170" t="s">
        <v>3</v>
      </c>
      <c r="N172" s="171" t="s">
        <v>42</v>
      </c>
      <c r="O172" s="70"/>
      <c r="P172" s="172">
        <f>O172*H172</f>
        <v>0</v>
      </c>
      <c r="Q172" s="172">
        <v>0</v>
      </c>
      <c r="R172" s="172">
        <f>Q172*H172</f>
        <v>0</v>
      </c>
      <c r="S172" s="172">
        <v>0</v>
      </c>
      <c r="T172" s="173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74" t="s">
        <v>295</v>
      </c>
      <c r="AT172" s="174" t="s">
        <v>139</v>
      </c>
      <c r="AU172" s="174" t="s">
        <v>79</v>
      </c>
      <c r="AY172" s="17" t="s">
        <v>135</v>
      </c>
      <c r="BE172" s="175">
        <f>IF(N172="základní",J172,0)</f>
        <v>0</v>
      </c>
      <c r="BF172" s="175">
        <f>IF(N172="snížená",J172,0)</f>
        <v>0</v>
      </c>
      <c r="BG172" s="175">
        <f>IF(N172="zákl. přenesená",J172,0)</f>
        <v>0</v>
      </c>
      <c r="BH172" s="175">
        <f>IF(N172="sníž. přenesená",J172,0)</f>
        <v>0</v>
      </c>
      <c r="BI172" s="175">
        <f>IF(N172="nulová",J172,0)</f>
        <v>0</v>
      </c>
      <c r="BJ172" s="17" t="s">
        <v>79</v>
      </c>
      <c r="BK172" s="175">
        <f>ROUND(I172*H172,2)</f>
        <v>0</v>
      </c>
      <c r="BL172" s="17" t="s">
        <v>295</v>
      </c>
      <c r="BM172" s="174" t="s">
        <v>364</v>
      </c>
    </row>
    <row r="173" s="2" customFormat="1">
      <c r="A173" s="36"/>
      <c r="B173" s="37"/>
      <c r="C173" s="36"/>
      <c r="D173" s="176" t="s">
        <v>146</v>
      </c>
      <c r="E173" s="36"/>
      <c r="F173" s="177" t="s">
        <v>1224</v>
      </c>
      <c r="G173" s="36"/>
      <c r="H173" s="36"/>
      <c r="I173" s="178"/>
      <c r="J173" s="36"/>
      <c r="K173" s="36"/>
      <c r="L173" s="37"/>
      <c r="M173" s="179"/>
      <c r="N173" s="180"/>
      <c r="O173" s="70"/>
      <c r="P173" s="70"/>
      <c r="Q173" s="70"/>
      <c r="R173" s="70"/>
      <c r="S173" s="70"/>
      <c r="T173" s="71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7" t="s">
        <v>146</v>
      </c>
      <c r="AU173" s="17" t="s">
        <v>79</v>
      </c>
    </row>
    <row r="174" s="2" customFormat="1" ht="16.5" customHeight="1">
      <c r="A174" s="36"/>
      <c r="B174" s="162"/>
      <c r="C174" s="163" t="s">
        <v>1031</v>
      </c>
      <c r="D174" s="163" t="s">
        <v>139</v>
      </c>
      <c r="E174" s="164" t="s">
        <v>1225</v>
      </c>
      <c r="F174" s="165" t="s">
        <v>1226</v>
      </c>
      <c r="G174" s="166" t="s">
        <v>294</v>
      </c>
      <c r="H174" s="167">
        <v>1350</v>
      </c>
      <c r="I174" s="168"/>
      <c r="J174" s="169">
        <f>ROUND(I174*H174,2)</f>
        <v>0</v>
      </c>
      <c r="K174" s="165" t="s">
        <v>1072</v>
      </c>
      <c r="L174" s="37"/>
      <c r="M174" s="170" t="s">
        <v>3</v>
      </c>
      <c r="N174" s="171" t="s">
        <v>42</v>
      </c>
      <c r="O174" s="70"/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74" t="s">
        <v>295</v>
      </c>
      <c r="AT174" s="174" t="s">
        <v>139</v>
      </c>
      <c r="AU174" s="174" t="s">
        <v>79</v>
      </c>
      <c r="AY174" s="17" t="s">
        <v>135</v>
      </c>
      <c r="BE174" s="175">
        <f>IF(N174="základní",J174,0)</f>
        <v>0</v>
      </c>
      <c r="BF174" s="175">
        <f>IF(N174="snížená",J174,0)</f>
        <v>0</v>
      </c>
      <c r="BG174" s="175">
        <f>IF(N174="zákl. přenesená",J174,0)</f>
        <v>0</v>
      </c>
      <c r="BH174" s="175">
        <f>IF(N174="sníž. přenesená",J174,0)</f>
        <v>0</v>
      </c>
      <c r="BI174" s="175">
        <f>IF(N174="nulová",J174,0)</f>
        <v>0</v>
      </c>
      <c r="BJ174" s="17" t="s">
        <v>79</v>
      </c>
      <c r="BK174" s="175">
        <f>ROUND(I174*H174,2)</f>
        <v>0</v>
      </c>
      <c r="BL174" s="17" t="s">
        <v>295</v>
      </c>
      <c r="BM174" s="174" t="s">
        <v>755</v>
      </c>
    </row>
    <row r="175" s="2" customFormat="1">
      <c r="A175" s="36"/>
      <c r="B175" s="37"/>
      <c r="C175" s="36"/>
      <c r="D175" s="176" t="s">
        <v>146</v>
      </c>
      <c r="E175" s="36"/>
      <c r="F175" s="177" t="s">
        <v>1227</v>
      </c>
      <c r="G175" s="36"/>
      <c r="H175" s="36"/>
      <c r="I175" s="178"/>
      <c r="J175" s="36"/>
      <c r="K175" s="36"/>
      <c r="L175" s="37"/>
      <c r="M175" s="179"/>
      <c r="N175" s="180"/>
      <c r="O175" s="70"/>
      <c r="P175" s="70"/>
      <c r="Q175" s="70"/>
      <c r="R175" s="70"/>
      <c r="S175" s="70"/>
      <c r="T175" s="71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7" t="s">
        <v>146</v>
      </c>
      <c r="AU175" s="17" t="s">
        <v>79</v>
      </c>
    </row>
    <row r="176" s="2" customFormat="1" ht="24.15" customHeight="1">
      <c r="A176" s="36"/>
      <c r="B176" s="162"/>
      <c r="C176" s="181" t="s">
        <v>970</v>
      </c>
      <c r="D176" s="181" t="s">
        <v>149</v>
      </c>
      <c r="E176" s="182" t="s">
        <v>1228</v>
      </c>
      <c r="F176" s="183" t="s">
        <v>1229</v>
      </c>
      <c r="G176" s="184" t="s">
        <v>294</v>
      </c>
      <c r="H176" s="185">
        <v>1350</v>
      </c>
      <c r="I176" s="186"/>
      <c r="J176" s="187">
        <f>ROUND(I176*H176,2)</f>
        <v>0</v>
      </c>
      <c r="K176" s="183" t="s">
        <v>1072</v>
      </c>
      <c r="L176" s="188"/>
      <c r="M176" s="189" t="s">
        <v>3</v>
      </c>
      <c r="N176" s="190" t="s">
        <v>42</v>
      </c>
      <c r="O176" s="70"/>
      <c r="P176" s="172">
        <f>O176*H176</f>
        <v>0</v>
      </c>
      <c r="Q176" s="172">
        <v>0</v>
      </c>
      <c r="R176" s="172">
        <f>Q176*H176</f>
        <v>0</v>
      </c>
      <c r="S176" s="172">
        <v>0</v>
      </c>
      <c r="T176" s="173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74" t="s">
        <v>230</v>
      </c>
      <c r="AT176" s="174" t="s">
        <v>149</v>
      </c>
      <c r="AU176" s="174" t="s">
        <v>79</v>
      </c>
      <c r="AY176" s="17" t="s">
        <v>135</v>
      </c>
      <c r="BE176" s="175">
        <f>IF(N176="základní",J176,0)</f>
        <v>0</v>
      </c>
      <c r="BF176" s="175">
        <f>IF(N176="snížená",J176,0)</f>
        <v>0</v>
      </c>
      <c r="BG176" s="175">
        <f>IF(N176="zákl. přenesená",J176,0)</f>
        <v>0</v>
      </c>
      <c r="BH176" s="175">
        <f>IF(N176="sníž. přenesená",J176,0)</f>
        <v>0</v>
      </c>
      <c r="BI176" s="175">
        <f>IF(N176="nulová",J176,0)</f>
        <v>0</v>
      </c>
      <c r="BJ176" s="17" t="s">
        <v>79</v>
      </c>
      <c r="BK176" s="175">
        <f>ROUND(I176*H176,2)</f>
        <v>0</v>
      </c>
      <c r="BL176" s="17" t="s">
        <v>295</v>
      </c>
      <c r="BM176" s="174" t="s">
        <v>828</v>
      </c>
    </row>
    <row r="177" s="2" customFormat="1" ht="16.5" customHeight="1">
      <c r="A177" s="36"/>
      <c r="B177" s="162"/>
      <c r="C177" s="163" t="s">
        <v>1151</v>
      </c>
      <c r="D177" s="163" t="s">
        <v>139</v>
      </c>
      <c r="E177" s="164" t="s">
        <v>1230</v>
      </c>
      <c r="F177" s="165" t="s">
        <v>1231</v>
      </c>
      <c r="G177" s="166" t="s">
        <v>294</v>
      </c>
      <c r="H177" s="167">
        <v>980</v>
      </c>
      <c r="I177" s="168"/>
      <c r="J177" s="169">
        <f>ROUND(I177*H177,2)</f>
        <v>0</v>
      </c>
      <c r="K177" s="165" t="s">
        <v>1072</v>
      </c>
      <c r="L177" s="37"/>
      <c r="M177" s="170" t="s">
        <v>3</v>
      </c>
      <c r="N177" s="171" t="s">
        <v>42</v>
      </c>
      <c r="O177" s="70"/>
      <c r="P177" s="172">
        <f>O177*H177</f>
        <v>0</v>
      </c>
      <c r="Q177" s="172">
        <v>0</v>
      </c>
      <c r="R177" s="172">
        <f>Q177*H177</f>
        <v>0</v>
      </c>
      <c r="S177" s="172">
        <v>0</v>
      </c>
      <c r="T177" s="173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74" t="s">
        <v>295</v>
      </c>
      <c r="AT177" s="174" t="s">
        <v>139</v>
      </c>
      <c r="AU177" s="174" t="s">
        <v>79</v>
      </c>
      <c r="AY177" s="17" t="s">
        <v>135</v>
      </c>
      <c r="BE177" s="175">
        <f>IF(N177="základní",J177,0)</f>
        <v>0</v>
      </c>
      <c r="BF177" s="175">
        <f>IF(N177="snížená",J177,0)</f>
        <v>0</v>
      </c>
      <c r="BG177" s="175">
        <f>IF(N177="zákl. přenesená",J177,0)</f>
        <v>0</v>
      </c>
      <c r="BH177" s="175">
        <f>IF(N177="sníž. přenesená",J177,0)</f>
        <v>0</v>
      </c>
      <c r="BI177" s="175">
        <f>IF(N177="nulová",J177,0)</f>
        <v>0</v>
      </c>
      <c r="BJ177" s="17" t="s">
        <v>79</v>
      </c>
      <c r="BK177" s="175">
        <f>ROUND(I177*H177,2)</f>
        <v>0</v>
      </c>
      <c r="BL177" s="17" t="s">
        <v>295</v>
      </c>
      <c r="BM177" s="174" t="s">
        <v>837</v>
      </c>
    </row>
    <row r="178" s="2" customFormat="1">
      <c r="A178" s="36"/>
      <c r="B178" s="37"/>
      <c r="C178" s="36"/>
      <c r="D178" s="176" t="s">
        <v>146</v>
      </c>
      <c r="E178" s="36"/>
      <c r="F178" s="177" t="s">
        <v>1232</v>
      </c>
      <c r="G178" s="36"/>
      <c r="H178" s="36"/>
      <c r="I178" s="178"/>
      <c r="J178" s="36"/>
      <c r="K178" s="36"/>
      <c r="L178" s="37"/>
      <c r="M178" s="179"/>
      <c r="N178" s="180"/>
      <c r="O178" s="70"/>
      <c r="P178" s="70"/>
      <c r="Q178" s="70"/>
      <c r="R178" s="70"/>
      <c r="S178" s="70"/>
      <c r="T178" s="71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7" t="s">
        <v>146</v>
      </c>
      <c r="AU178" s="17" t="s">
        <v>79</v>
      </c>
    </row>
    <row r="179" s="2" customFormat="1" ht="24.15" customHeight="1">
      <c r="A179" s="36"/>
      <c r="B179" s="162"/>
      <c r="C179" s="181" t="s">
        <v>1233</v>
      </c>
      <c r="D179" s="181" t="s">
        <v>149</v>
      </c>
      <c r="E179" s="182" t="s">
        <v>1234</v>
      </c>
      <c r="F179" s="183" t="s">
        <v>1235</v>
      </c>
      <c r="G179" s="184" t="s">
        <v>294</v>
      </c>
      <c r="H179" s="185">
        <v>980</v>
      </c>
      <c r="I179" s="186"/>
      <c r="J179" s="187">
        <f>ROUND(I179*H179,2)</f>
        <v>0</v>
      </c>
      <c r="K179" s="183" t="s">
        <v>1072</v>
      </c>
      <c r="L179" s="188"/>
      <c r="M179" s="189" t="s">
        <v>3</v>
      </c>
      <c r="N179" s="190" t="s">
        <v>42</v>
      </c>
      <c r="O179" s="70"/>
      <c r="P179" s="172">
        <f>O179*H179</f>
        <v>0</v>
      </c>
      <c r="Q179" s="172">
        <v>0</v>
      </c>
      <c r="R179" s="172">
        <f>Q179*H179</f>
        <v>0</v>
      </c>
      <c r="S179" s="172">
        <v>0</v>
      </c>
      <c r="T179" s="173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74" t="s">
        <v>230</v>
      </c>
      <c r="AT179" s="174" t="s">
        <v>149</v>
      </c>
      <c r="AU179" s="174" t="s">
        <v>79</v>
      </c>
      <c r="AY179" s="17" t="s">
        <v>135</v>
      </c>
      <c r="BE179" s="175">
        <f>IF(N179="základní",J179,0)</f>
        <v>0</v>
      </c>
      <c r="BF179" s="175">
        <f>IF(N179="snížená",J179,0)</f>
        <v>0</v>
      </c>
      <c r="BG179" s="175">
        <f>IF(N179="zákl. přenesená",J179,0)</f>
        <v>0</v>
      </c>
      <c r="BH179" s="175">
        <f>IF(N179="sníž. přenesená",J179,0)</f>
        <v>0</v>
      </c>
      <c r="BI179" s="175">
        <f>IF(N179="nulová",J179,0)</f>
        <v>0</v>
      </c>
      <c r="BJ179" s="17" t="s">
        <v>79</v>
      </c>
      <c r="BK179" s="175">
        <f>ROUND(I179*H179,2)</f>
        <v>0</v>
      </c>
      <c r="BL179" s="17" t="s">
        <v>295</v>
      </c>
      <c r="BM179" s="174" t="s">
        <v>777</v>
      </c>
    </row>
    <row r="180" s="2" customFormat="1" ht="16.5" customHeight="1">
      <c r="A180" s="36"/>
      <c r="B180" s="162"/>
      <c r="C180" s="163" t="s">
        <v>975</v>
      </c>
      <c r="D180" s="163" t="s">
        <v>139</v>
      </c>
      <c r="E180" s="164" t="s">
        <v>1236</v>
      </c>
      <c r="F180" s="165" t="s">
        <v>1237</v>
      </c>
      <c r="G180" s="166" t="s">
        <v>294</v>
      </c>
      <c r="H180" s="167">
        <v>55</v>
      </c>
      <c r="I180" s="168"/>
      <c r="J180" s="169">
        <f>ROUND(I180*H180,2)</f>
        <v>0</v>
      </c>
      <c r="K180" s="165" t="s">
        <v>1072</v>
      </c>
      <c r="L180" s="37"/>
      <c r="M180" s="170" t="s">
        <v>3</v>
      </c>
      <c r="N180" s="171" t="s">
        <v>42</v>
      </c>
      <c r="O180" s="70"/>
      <c r="P180" s="172">
        <f>O180*H180</f>
        <v>0</v>
      </c>
      <c r="Q180" s="172">
        <v>0</v>
      </c>
      <c r="R180" s="172">
        <f>Q180*H180</f>
        <v>0</v>
      </c>
      <c r="S180" s="172">
        <v>0</v>
      </c>
      <c r="T180" s="173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74" t="s">
        <v>295</v>
      </c>
      <c r="AT180" s="174" t="s">
        <v>139</v>
      </c>
      <c r="AU180" s="174" t="s">
        <v>79</v>
      </c>
      <c r="AY180" s="17" t="s">
        <v>135</v>
      </c>
      <c r="BE180" s="175">
        <f>IF(N180="základní",J180,0)</f>
        <v>0</v>
      </c>
      <c r="BF180" s="175">
        <f>IF(N180="snížená",J180,0)</f>
        <v>0</v>
      </c>
      <c r="BG180" s="175">
        <f>IF(N180="zákl. přenesená",J180,0)</f>
        <v>0</v>
      </c>
      <c r="BH180" s="175">
        <f>IF(N180="sníž. přenesená",J180,0)</f>
        <v>0</v>
      </c>
      <c r="BI180" s="175">
        <f>IF(N180="nulová",J180,0)</f>
        <v>0</v>
      </c>
      <c r="BJ180" s="17" t="s">
        <v>79</v>
      </c>
      <c r="BK180" s="175">
        <f>ROUND(I180*H180,2)</f>
        <v>0</v>
      </c>
      <c r="BL180" s="17" t="s">
        <v>295</v>
      </c>
      <c r="BM180" s="174" t="s">
        <v>806</v>
      </c>
    </row>
    <row r="181" s="2" customFormat="1">
      <c r="A181" s="36"/>
      <c r="B181" s="37"/>
      <c r="C181" s="36"/>
      <c r="D181" s="176" t="s">
        <v>146</v>
      </c>
      <c r="E181" s="36"/>
      <c r="F181" s="177" t="s">
        <v>1238</v>
      </c>
      <c r="G181" s="36"/>
      <c r="H181" s="36"/>
      <c r="I181" s="178"/>
      <c r="J181" s="36"/>
      <c r="K181" s="36"/>
      <c r="L181" s="37"/>
      <c r="M181" s="179"/>
      <c r="N181" s="180"/>
      <c r="O181" s="70"/>
      <c r="P181" s="70"/>
      <c r="Q181" s="70"/>
      <c r="R181" s="70"/>
      <c r="S181" s="70"/>
      <c r="T181" s="71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7" t="s">
        <v>146</v>
      </c>
      <c r="AU181" s="17" t="s">
        <v>79</v>
      </c>
    </row>
    <row r="182" s="2" customFormat="1" ht="24.15" customHeight="1">
      <c r="A182" s="36"/>
      <c r="B182" s="162"/>
      <c r="C182" s="181" t="s">
        <v>980</v>
      </c>
      <c r="D182" s="181" t="s">
        <v>149</v>
      </c>
      <c r="E182" s="182" t="s">
        <v>1239</v>
      </c>
      <c r="F182" s="183" t="s">
        <v>1240</v>
      </c>
      <c r="G182" s="184" t="s">
        <v>294</v>
      </c>
      <c r="H182" s="185">
        <v>35</v>
      </c>
      <c r="I182" s="186"/>
      <c r="J182" s="187">
        <f>ROUND(I182*H182,2)</f>
        <v>0</v>
      </c>
      <c r="K182" s="183" t="s">
        <v>1072</v>
      </c>
      <c r="L182" s="188"/>
      <c r="M182" s="189" t="s">
        <v>3</v>
      </c>
      <c r="N182" s="190" t="s">
        <v>42</v>
      </c>
      <c r="O182" s="70"/>
      <c r="P182" s="172">
        <f>O182*H182</f>
        <v>0</v>
      </c>
      <c r="Q182" s="172">
        <v>0</v>
      </c>
      <c r="R182" s="172">
        <f>Q182*H182</f>
        <v>0</v>
      </c>
      <c r="S182" s="172">
        <v>0</v>
      </c>
      <c r="T182" s="173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74" t="s">
        <v>230</v>
      </c>
      <c r="AT182" s="174" t="s">
        <v>149</v>
      </c>
      <c r="AU182" s="174" t="s">
        <v>79</v>
      </c>
      <c r="AY182" s="17" t="s">
        <v>135</v>
      </c>
      <c r="BE182" s="175">
        <f>IF(N182="základní",J182,0)</f>
        <v>0</v>
      </c>
      <c r="BF182" s="175">
        <f>IF(N182="snížená",J182,0)</f>
        <v>0</v>
      </c>
      <c r="BG182" s="175">
        <f>IF(N182="zákl. přenesená",J182,0)</f>
        <v>0</v>
      </c>
      <c r="BH182" s="175">
        <f>IF(N182="sníž. přenesená",J182,0)</f>
        <v>0</v>
      </c>
      <c r="BI182" s="175">
        <f>IF(N182="nulová",J182,0)</f>
        <v>0</v>
      </c>
      <c r="BJ182" s="17" t="s">
        <v>79</v>
      </c>
      <c r="BK182" s="175">
        <f>ROUND(I182*H182,2)</f>
        <v>0</v>
      </c>
      <c r="BL182" s="17" t="s">
        <v>295</v>
      </c>
      <c r="BM182" s="174" t="s">
        <v>792</v>
      </c>
    </row>
    <row r="183" s="2" customFormat="1" ht="24.15" customHeight="1">
      <c r="A183" s="36"/>
      <c r="B183" s="162"/>
      <c r="C183" s="181" t="s">
        <v>965</v>
      </c>
      <c r="D183" s="181" t="s">
        <v>149</v>
      </c>
      <c r="E183" s="182" t="s">
        <v>1241</v>
      </c>
      <c r="F183" s="183" t="s">
        <v>1242</v>
      </c>
      <c r="G183" s="184" t="s">
        <v>294</v>
      </c>
      <c r="H183" s="185">
        <v>20</v>
      </c>
      <c r="I183" s="186"/>
      <c r="J183" s="187">
        <f>ROUND(I183*H183,2)</f>
        <v>0</v>
      </c>
      <c r="K183" s="183" t="s">
        <v>1072</v>
      </c>
      <c r="L183" s="188"/>
      <c r="M183" s="189" t="s">
        <v>3</v>
      </c>
      <c r="N183" s="190" t="s">
        <v>42</v>
      </c>
      <c r="O183" s="70"/>
      <c r="P183" s="172">
        <f>O183*H183</f>
        <v>0</v>
      </c>
      <c r="Q183" s="172">
        <v>0</v>
      </c>
      <c r="R183" s="172">
        <f>Q183*H183</f>
        <v>0</v>
      </c>
      <c r="S183" s="172">
        <v>0</v>
      </c>
      <c r="T183" s="173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74" t="s">
        <v>230</v>
      </c>
      <c r="AT183" s="174" t="s">
        <v>149</v>
      </c>
      <c r="AU183" s="174" t="s">
        <v>79</v>
      </c>
      <c r="AY183" s="17" t="s">
        <v>135</v>
      </c>
      <c r="BE183" s="175">
        <f>IF(N183="základní",J183,0)</f>
        <v>0</v>
      </c>
      <c r="BF183" s="175">
        <f>IF(N183="snížená",J183,0)</f>
        <v>0</v>
      </c>
      <c r="BG183" s="175">
        <f>IF(N183="zákl. přenesená",J183,0)</f>
        <v>0</v>
      </c>
      <c r="BH183" s="175">
        <f>IF(N183="sníž. přenesená",J183,0)</f>
        <v>0</v>
      </c>
      <c r="BI183" s="175">
        <f>IF(N183="nulová",J183,0)</f>
        <v>0</v>
      </c>
      <c r="BJ183" s="17" t="s">
        <v>79</v>
      </c>
      <c r="BK183" s="175">
        <f>ROUND(I183*H183,2)</f>
        <v>0</v>
      </c>
      <c r="BL183" s="17" t="s">
        <v>295</v>
      </c>
      <c r="BM183" s="174" t="s">
        <v>811</v>
      </c>
    </row>
    <row r="184" s="2" customFormat="1" ht="21.75" customHeight="1">
      <c r="A184" s="36"/>
      <c r="B184" s="162"/>
      <c r="C184" s="163" t="s">
        <v>950</v>
      </c>
      <c r="D184" s="163" t="s">
        <v>139</v>
      </c>
      <c r="E184" s="164" t="s">
        <v>1243</v>
      </c>
      <c r="F184" s="165" t="s">
        <v>1244</v>
      </c>
      <c r="G184" s="166" t="s">
        <v>294</v>
      </c>
      <c r="H184" s="167">
        <v>20</v>
      </c>
      <c r="I184" s="168"/>
      <c r="J184" s="169">
        <f>ROUND(I184*H184,2)</f>
        <v>0</v>
      </c>
      <c r="K184" s="165" t="s">
        <v>1072</v>
      </c>
      <c r="L184" s="37"/>
      <c r="M184" s="170" t="s">
        <v>3</v>
      </c>
      <c r="N184" s="171" t="s">
        <v>42</v>
      </c>
      <c r="O184" s="70"/>
      <c r="P184" s="172">
        <f>O184*H184</f>
        <v>0</v>
      </c>
      <c r="Q184" s="172">
        <v>0</v>
      </c>
      <c r="R184" s="172">
        <f>Q184*H184</f>
        <v>0</v>
      </c>
      <c r="S184" s="172">
        <v>0</v>
      </c>
      <c r="T184" s="173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74" t="s">
        <v>295</v>
      </c>
      <c r="AT184" s="174" t="s">
        <v>139</v>
      </c>
      <c r="AU184" s="174" t="s">
        <v>79</v>
      </c>
      <c r="AY184" s="17" t="s">
        <v>135</v>
      </c>
      <c r="BE184" s="175">
        <f>IF(N184="základní",J184,0)</f>
        <v>0</v>
      </c>
      <c r="BF184" s="175">
        <f>IF(N184="snížená",J184,0)</f>
        <v>0</v>
      </c>
      <c r="BG184" s="175">
        <f>IF(N184="zákl. přenesená",J184,0)</f>
        <v>0</v>
      </c>
      <c r="BH184" s="175">
        <f>IF(N184="sníž. přenesená",J184,0)</f>
        <v>0</v>
      </c>
      <c r="BI184" s="175">
        <f>IF(N184="nulová",J184,0)</f>
        <v>0</v>
      </c>
      <c r="BJ184" s="17" t="s">
        <v>79</v>
      </c>
      <c r="BK184" s="175">
        <f>ROUND(I184*H184,2)</f>
        <v>0</v>
      </c>
      <c r="BL184" s="17" t="s">
        <v>295</v>
      </c>
      <c r="BM184" s="174" t="s">
        <v>782</v>
      </c>
    </row>
    <row r="185" s="2" customFormat="1">
      <c r="A185" s="36"/>
      <c r="B185" s="37"/>
      <c r="C185" s="36"/>
      <c r="D185" s="176" t="s">
        <v>146</v>
      </c>
      <c r="E185" s="36"/>
      <c r="F185" s="177" t="s">
        <v>1245</v>
      </c>
      <c r="G185" s="36"/>
      <c r="H185" s="36"/>
      <c r="I185" s="178"/>
      <c r="J185" s="36"/>
      <c r="K185" s="36"/>
      <c r="L185" s="37"/>
      <c r="M185" s="179"/>
      <c r="N185" s="180"/>
      <c r="O185" s="70"/>
      <c r="P185" s="70"/>
      <c r="Q185" s="70"/>
      <c r="R185" s="70"/>
      <c r="S185" s="70"/>
      <c r="T185" s="71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7" t="s">
        <v>146</v>
      </c>
      <c r="AU185" s="17" t="s">
        <v>79</v>
      </c>
    </row>
    <row r="186" s="2" customFormat="1" ht="24.15" customHeight="1">
      <c r="A186" s="36"/>
      <c r="B186" s="162"/>
      <c r="C186" s="181" t="s">
        <v>955</v>
      </c>
      <c r="D186" s="181" t="s">
        <v>149</v>
      </c>
      <c r="E186" s="182" t="s">
        <v>1246</v>
      </c>
      <c r="F186" s="183" t="s">
        <v>1247</v>
      </c>
      <c r="G186" s="184" t="s">
        <v>294</v>
      </c>
      <c r="H186" s="185">
        <v>20</v>
      </c>
      <c r="I186" s="186"/>
      <c r="J186" s="187">
        <f>ROUND(I186*H186,2)</f>
        <v>0</v>
      </c>
      <c r="K186" s="183" t="s">
        <v>1072</v>
      </c>
      <c r="L186" s="188"/>
      <c r="M186" s="189" t="s">
        <v>3</v>
      </c>
      <c r="N186" s="190" t="s">
        <v>42</v>
      </c>
      <c r="O186" s="70"/>
      <c r="P186" s="172">
        <f>O186*H186</f>
        <v>0</v>
      </c>
      <c r="Q186" s="172">
        <v>0</v>
      </c>
      <c r="R186" s="172">
        <f>Q186*H186</f>
        <v>0</v>
      </c>
      <c r="S186" s="172">
        <v>0</v>
      </c>
      <c r="T186" s="173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74" t="s">
        <v>230</v>
      </c>
      <c r="AT186" s="174" t="s">
        <v>149</v>
      </c>
      <c r="AU186" s="174" t="s">
        <v>79</v>
      </c>
      <c r="AY186" s="17" t="s">
        <v>135</v>
      </c>
      <c r="BE186" s="175">
        <f>IF(N186="základní",J186,0)</f>
        <v>0</v>
      </c>
      <c r="BF186" s="175">
        <f>IF(N186="snížená",J186,0)</f>
        <v>0</v>
      </c>
      <c r="BG186" s="175">
        <f>IF(N186="zákl. přenesená",J186,0)</f>
        <v>0</v>
      </c>
      <c r="BH186" s="175">
        <f>IF(N186="sníž. přenesená",J186,0)</f>
        <v>0</v>
      </c>
      <c r="BI186" s="175">
        <f>IF(N186="nulová",J186,0)</f>
        <v>0</v>
      </c>
      <c r="BJ186" s="17" t="s">
        <v>79</v>
      </c>
      <c r="BK186" s="175">
        <f>ROUND(I186*H186,2)</f>
        <v>0</v>
      </c>
      <c r="BL186" s="17" t="s">
        <v>295</v>
      </c>
      <c r="BM186" s="174" t="s">
        <v>862</v>
      </c>
    </row>
    <row r="187" s="2" customFormat="1" ht="16.5" customHeight="1">
      <c r="A187" s="36"/>
      <c r="B187" s="162"/>
      <c r="C187" s="163" t="s">
        <v>960</v>
      </c>
      <c r="D187" s="163" t="s">
        <v>139</v>
      </c>
      <c r="E187" s="164" t="s">
        <v>1248</v>
      </c>
      <c r="F187" s="165" t="s">
        <v>1249</v>
      </c>
      <c r="G187" s="166" t="s">
        <v>294</v>
      </c>
      <c r="H187" s="167">
        <v>500</v>
      </c>
      <c r="I187" s="168"/>
      <c r="J187" s="169">
        <f>ROUND(I187*H187,2)</f>
        <v>0</v>
      </c>
      <c r="K187" s="165" t="s">
        <v>1072</v>
      </c>
      <c r="L187" s="37"/>
      <c r="M187" s="170" t="s">
        <v>3</v>
      </c>
      <c r="N187" s="171" t="s">
        <v>42</v>
      </c>
      <c r="O187" s="70"/>
      <c r="P187" s="172">
        <f>O187*H187</f>
        <v>0</v>
      </c>
      <c r="Q187" s="172">
        <v>0</v>
      </c>
      <c r="R187" s="172">
        <f>Q187*H187</f>
        <v>0</v>
      </c>
      <c r="S187" s="172">
        <v>0</v>
      </c>
      <c r="T187" s="173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74" t="s">
        <v>295</v>
      </c>
      <c r="AT187" s="174" t="s">
        <v>139</v>
      </c>
      <c r="AU187" s="174" t="s">
        <v>79</v>
      </c>
      <c r="AY187" s="17" t="s">
        <v>135</v>
      </c>
      <c r="BE187" s="175">
        <f>IF(N187="základní",J187,0)</f>
        <v>0</v>
      </c>
      <c r="BF187" s="175">
        <f>IF(N187="snížená",J187,0)</f>
        <v>0</v>
      </c>
      <c r="BG187" s="175">
        <f>IF(N187="zákl. přenesená",J187,0)</f>
        <v>0</v>
      </c>
      <c r="BH187" s="175">
        <f>IF(N187="sníž. přenesená",J187,0)</f>
        <v>0</v>
      </c>
      <c r="BI187" s="175">
        <f>IF(N187="nulová",J187,0)</f>
        <v>0</v>
      </c>
      <c r="BJ187" s="17" t="s">
        <v>79</v>
      </c>
      <c r="BK187" s="175">
        <f>ROUND(I187*H187,2)</f>
        <v>0</v>
      </c>
      <c r="BL187" s="17" t="s">
        <v>295</v>
      </c>
      <c r="BM187" s="174" t="s">
        <v>871</v>
      </c>
    </row>
    <row r="188" s="2" customFormat="1">
      <c r="A188" s="36"/>
      <c r="B188" s="37"/>
      <c r="C188" s="36"/>
      <c r="D188" s="176" t="s">
        <v>146</v>
      </c>
      <c r="E188" s="36"/>
      <c r="F188" s="177" t="s">
        <v>1250</v>
      </c>
      <c r="G188" s="36"/>
      <c r="H188" s="36"/>
      <c r="I188" s="178"/>
      <c r="J188" s="36"/>
      <c r="K188" s="36"/>
      <c r="L188" s="37"/>
      <c r="M188" s="179"/>
      <c r="N188" s="180"/>
      <c r="O188" s="70"/>
      <c r="P188" s="70"/>
      <c r="Q188" s="70"/>
      <c r="R188" s="70"/>
      <c r="S188" s="70"/>
      <c r="T188" s="71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7" t="s">
        <v>146</v>
      </c>
      <c r="AU188" s="17" t="s">
        <v>79</v>
      </c>
    </row>
    <row r="189" s="2" customFormat="1" ht="24.15" customHeight="1">
      <c r="A189" s="36"/>
      <c r="B189" s="162"/>
      <c r="C189" s="181" t="s">
        <v>1025</v>
      </c>
      <c r="D189" s="181" t="s">
        <v>149</v>
      </c>
      <c r="E189" s="182" t="s">
        <v>1251</v>
      </c>
      <c r="F189" s="183" t="s">
        <v>1252</v>
      </c>
      <c r="G189" s="184" t="s">
        <v>294</v>
      </c>
      <c r="H189" s="185">
        <v>500</v>
      </c>
      <c r="I189" s="186"/>
      <c r="J189" s="187">
        <f>ROUND(I189*H189,2)</f>
        <v>0</v>
      </c>
      <c r="K189" s="183" t="s">
        <v>1072</v>
      </c>
      <c r="L189" s="188"/>
      <c r="M189" s="189" t="s">
        <v>3</v>
      </c>
      <c r="N189" s="190" t="s">
        <v>42</v>
      </c>
      <c r="O189" s="70"/>
      <c r="P189" s="172">
        <f>O189*H189</f>
        <v>0</v>
      </c>
      <c r="Q189" s="172">
        <v>0</v>
      </c>
      <c r="R189" s="172">
        <f>Q189*H189</f>
        <v>0</v>
      </c>
      <c r="S189" s="172">
        <v>0</v>
      </c>
      <c r="T189" s="173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74" t="s">
        <v>230</v>
      </c>
      <c r="AT189" s="174" t="s">
        <v>149</v>
      </c>
      <c r="AU189" s="174" t="s">
        <v>79</v>
      </c>
      <c r="AY189" s="17" t="s">
        <v>135</v>
      </c>
      <c r="BE189" s="175">
        <f>IF(N189="základní",J189,0)</f>
        <v>0</v>
      </c>
      <c r="BF189" s="175">
        <f>IF(N189="snížená",J189,0)</f>
        <v>0</v>
      </c>
      <c r="BG189" s="175">
        <f>IF(N189="zákl. přenesená",J189,0)</f>
        <v>0</v>
      </c>
      <c r="BH189" s="175">
        <f>IF(N189="sníž. přenesená",J189,0)</f>
        <v>0</v>
      </c>
      <c r="BI189" s="175">
        <f>IF(N189="nulová",J189,0)</f>
        <v>0</v>
      </c>
      <c r="BJ189" s="17" t="s">
        <v>79</v>
      </c>
      <c r="BK189" s="175">
        <f>ROUND(I189*H189,2)</f>
        <v>0</v>
      </c>
      <c r="BL189" s="17" t="s">
        <v>295</v>
      </c>
      <c r="BM189" s="174" t="s">
        <v>880</v>
      </c>
    </row>
    <row r="190" s="2" customFormat="1" ht="24.15" customHeight="1">
      <c r="A190" s="36"/>
      <c r="B190" s="162"/>
      <c r="C190" s="163" t="s">
        <v>435</v>
      </c>
      <c r="D190" s="163" t="s">
        <v>139</v>
      </c>
      <c r="E190" s="164" t="s">
        <v>1253</v>
      </c>
      <c r="F190" s="165" t="s">
        <v>1254</v>
      </c>
      <c r="G190" s="166" t="s">
        <v>294</v>
      </c>
      <c r="H190" s="167">
        <v>250</v>
      </c>
      <c r="I190" s="168"/>
      <c r="J190" s="169">
        <f>ROUND(I190*H190,2)</f>
        <v>0</v>
      </c>
      <c r="K190" s="165" t="s">
        <v>1072</v>
      </c>
      <c r="L190" s="37"/>
      <c r="M190" s="170" t="s">
        <v>3</v>
      </c>
      <c r="N190" s="171" t="s">
        <v>42</v>
      </c>
      <c r="O190" s="70"/>
      <c r="P190" s="172">
        <f>O190*H190</f>
        <v>0</v>
      </c>
      <c r="Q190" s="172">
        <v>0</v>
      </c>
      <c r="R190" s="172">
        <f>Q190*H190</f>
        <v>0</v>
      </c>
      <c r="S190" s="172">
        <v>0</v>
      </c>
      <c r="T190" s="173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74" t="s">
        <v>295</v>
      </c>
      <c r="AT190" s="174" t="s">
        <v>139</v>
      </c>
      <c r="AU190" s="174" t="s">
        <v>79</v>
      </c>
      <c r="AY190" s="17" t="s">
        <v>135</v>
      </c>
      <c r="BE190" s="175">
        <f>IF(N190="základní",J190,0)</f>
        <v>0</v>
      </c>
      <c r="BF190" s="175">
        <f>IF(N190="snížená",J190,0)</f>
        <v>0</v>
      </c>
      <c r="BG190" s="175">
        <f>IF(N190="zákl. přenesená",J190,0)</f>
        <v>0</v>
      </c>
      <c r="BH190" s="175">
        <f>IF(N190="sníž. přenesená",J190,0)</f>
        <v>0</v>
      </c>
      <c r="BI190" s="175">
        <f>IF(N190="nulová",J190,0)</f>
        <v>0</v>
      </c>
      <c r="BJ190" s="17" t="s">
        <v>79</v>
      </c>
      <c r="BK190" s="175">
        <f>ROUND(I190*H190,2)</f>
        <v>0</v>
      </c>
      <c r="BL190" s="17" t="s">
        <v>295</v>
      </c>
      <c r="BM190" s="174" t="s">
        <v>1018</v>
      </c>
    </row>
    <row r="191" s="2" customFormat="1">
      <c r="A191" s="36"/>
      <c r="B191" s="37"/>
      <c r="C191" s="36"/>
      <c r="D191" s="176" t="s">
        <v>146</v>
      </c>
      <c r="E191" s="36"/>
      <c r="F191" s="177" t="s">
        <v>1255</v>
      </c>
      <c r="G191" s="36"/>
      <c r="H191" s="36"/>
      <c r="I191" s="178"/>
      <c r="J191" s="36"/>
      <c r="K191" s="36"/>
      <c r="L191" s="37"/>
      <c r="M191" s="179"/>
      <c r="N191" s="180"/>
      <c r="O191" s="70"/>
      <c r="P191" s="70"/>
      <c r="Q191" s="70"/>
      <c r="R191" s="70"/>
      <c r="S191" s="70"/>
      <c r="T191" s="71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7" t="s">
        <v>146</v>
      </c>
      <c r="AU191" s="17" t="s">
        <v>79</v>
      </c>
    </row>
    <row r="192" s="2" customFormat="1" ht="16.5" customHeight="1">
      <c r="A192" s="36"/>
      <c r="B192" s="162"/>
      <c r="C192" s="181" t="s">
        <v>460</v>
      </c>
      <c r="D192" s="181" t="s">
        <v>149</v>
      </c>
      <c r="E192" s="182" t="s">
        <v>1256</v>
      </c>
      <c r="F192" s="183" t="s">
        <v>1257</v>
      </c>
      <c r="G192" s="184" t="s">
        <v>294</v>
      </c>
      <c r="H192" s="185">
        <v>250</v>
      </c>
      <c r="I192" s="186"/>
      <c r="J192" s="187">
        <f>ROUND(I192*H192,2)</f>
        <v>0</v>
      </c>
      <c r="K192" s="183" t="s">
        <v>1072</v>
      </c>
      <c r="L192" s="188"/>
      <c r="M192" s="189" t="s">
        <v>3</v>
      </c>
      <c r="N192" s="190" t="s">
        <v>42</v>
      </c>
      <c r="O192" s="70"/>
      <c r="P192" s="172">
        <f>O192*H192</f>
        <v>0</v>
      </c>
      <c r="Q192" s="172">
        <v>0</v>
      </c>
      <c r="R192" s="172">
        <f>Q192*H192</f>
        <v>0</v>
      </c>
      <c r="S192" s="172">
        <v>0</v>
      </c>
      <c r="T192" s="173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74" t="s">
        <v>230</v>
      </c>
      <c r="AT192" s="174" t="s">
        <v>149</v>
      </c>
      <c r="AU192" s="174" t="s">
        <v>79</v>
      </c>
      <c r="AY192" s="17" t="s">
        <v>135</v>
      </c>
      <c r="BE192" s="175">
        <f>IF(N192="základní",J192,0)</f>
        <v>0</v>
      </c>
      <c r="BF192" s="175">
        <f>IF(N192="snížená",J192,0)</f>
        <v>0</v>
      </c>
      <c r="BG192" s="175">
        <f>IF(N192="zákl. přenesená",J192,0)</f>
        <v>0</v>
      </c>
      <c r="BH192" s="175">
        <f>IF(N192="sníž. přenesená",J192,0)</f>
        <v>0</v>
      </c>
      <c r="BI192" s="175">
        <f>IF(N192="nulová",J192,0)</f>
        <v>0</v>
      </c>
      <c r="BJ192" s="17" t="s">
        <v>79</v>
      </c>
      <c r="BK192" s="175">
        <f>ROUND(I192*H192,2)</f>
        <v>0</v>
      </c>
      <c r="BL192" s="17" t="s">
        <v>295</v>
      </c>
      <c r="BM192" s="174" t="s">
        <v>757</v>
      </c>
    </row>
    <row r="193" s="2" customFormat="1" ht="16.5" customHeight="1">
      <c r="A193" s="36"/>
      <c r="B193" s="162"/>
      <c r="C193" s="163" t="s">
        <v>455</v>
      </c>
      <c r="D193" s="163" t="s">
        <v>139</v>
      </c>
      <c r="E193" s="164" t="s">
        <v>1258</v>
      </c>
      <c r="F193" s="165" t="s">
        <v>1259</v>
      </c>
      <c r="G193" s="166" t="s">
        <v>294</v>
      </c>
      <c r="H193" s="167">
        <v>270</v>
      </c>
      <c r="I193" s="168"/>
      <c r="J193" s="169">
        <f>ROUND(I193*H193,2)</f>
        <v>0</v>
      </c>
      <c r="K193" s="165" t="s">
        <v>1072</v>
      </c>
      <c r="L193" s="37"/>
      <c r="M193" s="170" t="s">
        <v>3</v>
      </c>
      <c r="N193" s="171" t="s">
        <v>42</v>
      </c>
      <c r="O193" s="70"/>
      <c r="P193" s="172">
        <f>O193*H193</f>
        <v>0</v>
      </c>
      <c r="Q193" s="172">
        <v>0</v>
      </c>
      <c r="R193" s="172">
        <f>Q193*H193</f>
        <v>0</v>
      </c>
      <c r="S193" s="172">
        <v>0</v>
      </c>
      <c r="T193" s="173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74" t="s">
        <v>295</v>
      </c>
      <c r="AT193" s="174" t="s">
        <v>139</v>
      </c>
      <c r="AU193" s="174" t="s">
        <v>79</v>
      </c>
      <c r="AY193" s="17" t="s">
        <v>135</v>
      </c>
      <c r="BE193" s="175">
        <f>IF(N193="základní",J193,0)</f>
        <v>0</v>
      </c>
      <c r="BF193" s="175">
        <f>IF(N193="snížená",J193,0)</f>
        <v>0</v>
      </c>
      <c r="BG193" s="175">
        <f>IF(N193="zákl. přenesená",J193,0)</f>
        <v>0</v>
      </c>
      <c r="BH193" s="175">
        <f>IF(N193="sníž. přenesená",J193,0)</f>
        <v>0</v>
      </c>
      <c r="BI193" s="175">
        <f>IF(N193="nulová",J193,0)</f>
        <v>0</v>
      </c>
      <c r="BJ193" s="17" t="s">
        <v>79</v>
      </c>
      <c r="BK193" s="175">
        <f>ROUND(I193*H193,2)</f>
        <v>0</v>
      </c>
      <c r="BL193" s="17" t="s">
        <v>295</v>
      </c>
      <c r="BM193" s="174" t="s">
        <v>568</v>
      </c>
    </row>
    <row r="194" s="2" customFormat="1">
      <c r="A194" s="36"/>
      <c r="B194" s="37"/>
      <c r="C194" s="36"/>
      <c r="D194" s="176" t="s">
        <v>146</v>
      </c>
      <c r="E194" s="36"/>
      <c r="F194" s="177" t="s">
        <v>1260</v>
      </c>
      <c r="G194" s="36"/>
      <c r="H194" s="36"/>
      <c r="I194" s="178"/>
      <c r="J194" s="36"/>
      <c r="K194" s="36"/>
      <c r="L194" s="37"/>
      <c r="M194" s="179"/>
      <c r="N194" s="180"/>
      <c r="O194" s="70"/>
      <c r="P194" s="70"/>
      <c r="Q194" s="70"/>
      <c r="R194" s="70"/>
      <c r="S194" s="70"/>
      <c r="T194" s="71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7" t="s">
        <v>146</v>
      </c>
      <c r="AU194" s="17" t="s">
        <v>79</v>
      </c>
    </row>
    <row r="195" s="2" customFormat="1" ht="16.5" customHeight="1">
      <c r="A195" s="36"/>
      <c r="B195" s="162"/>
      <c r="C195" s="181" t="s">
        <v>440</v>
      </c>
      <c r="D195" s="181" t="s">
        <v>149</v>
      </c>
      <c r="E195" s="182" t="s">
        <v>1261</v>
      </c>
      <c r="F195" s="183" t="s">
        <v>1262</v>
      </c>
      <c r="G195" s="184" t="s">
        <v>294</v>
      </c>
      <c r="H195" s="185">
        <v>130</v>
      </c>
      <c r="I195" s="186"/>
      <c r="J195" s="187">
        <f>ROUND(I195*H195,2)</f>
        <v>0</v>
      </c>
      <c r="K195" s="183" t="s">
        <v>1072</v>
      </c>
      <c r="L195" s="188"/>
      <c r="M195" s="189" t="s">
        <v>3</v>
      </c>
      <c r="N195" s="190" t="s">
        <v>42</v>
      </c>
      <c r="O195" s="70"/>
      <c r="P195" s="172">
        <f>O195*H195</f>
        <v>0</v>
      </c>
      <c r="Q195" s="172">
        <v>0</v>
      </c>
      <c r="R195" s="172">
        <f>Q195*H195</f>
        <v>0</v>
      </c>
      <c r="S195" s="172">
        <v>0</v>
      </c>
      <c r="T195" s="173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74" t="s">
        <v>230</v>
      </c>
      <c r="AT195" s="174" t="s">
        <v>149</v>
      </c>
      <c r="AU195" s="174" t="s">
        <v>79</v>
      </c>
      <c r="AY195" s="17" t="s">
        <v>135</v>
      </c>
      <c r="BE195" s="175">
        <f>IF(N195="základní",J195,0)</f>
        <v>0</v>
      </c>
      <c r="BF195" s="175">
        <f>IF(N195="snížená",J195,0)</f>
        <v>0</v>
      </c>
      <c r="BG195" s="175">
        <f>IF(N195="zákl. přenesená",J195,0)</f>
        <v>0</v>
      </c>
      <c r="BH195" s="175">
        <f>IF(N195="sníž. přenesená",J195,0)</f>
        <v>0</v>
      </c>
      <c r="BI195" s="175">
        <f>IF(N195="nulová",J195,0)</f>
        <v>0</v>
      </c>
      <c r="BJ195" s="17" t="s">
        <v>79</v>
      </c>
      <c r="BK195" s="175">
        <f>ROUND(I195*H195,2)</f>
        <v>0</v>
      </c>
      <c r="BL195" s="17" t="s">
        <v>295</v>
      </c>
      <c r="BM195" s="174" t="s">
        <v>823</v>
      </c>
    </row>
    <row r="196" s="2" customFormat="1" ht="16.5" customHeight="1">
      <c r="A196" s="36"/>
      <c r="B196" s="162"/>
      <c r="C196" s="181" t="s">
        <v>445</v>
      </c>
      <c r="D196" s="181" t="s">
        <v>149</v>
      </c>
      <c r="E196" s="182" t="s">
        <v>1263</v>
      </c>
      <c r="F196" s="183" t="s">
        <v>1264</v>
      </c>
      <c r="G196" s="184" t="s">
        <v>294</v>
      </c>
      <c r="H196" s="185">
        <v>140</v>
      </c>
      <c r="I196" s="186"/>
      <c r="J196" s="187">
        <f>ROUND(I196*H196,2)</f>
        <v>0</v>
      </c>
      <c r="K196" s="183" t="s">
        <v>1072</v>
      </c>
      <c r="L196" s="188"/>
      <c r="M196" s="189" t="s">
        <v>3</v>
      </c>
      <c r="N196" s="190" t="s">
        <v>42</v>
      </c>
      <c r="O196" s="70"/>
      <c r="P196" s="172">
        <f>O196*H196</f>
        <v>0</v>
      </c>
      <c r="Q196" s="172">
        <v>0</v>
      </c>
      <c r="R196" s="172">
        <f>Q196*H196</f>
        <v>0</v>
      </c>
      <c r="S196" s="172">
        <v>0</v>
      </c>
      <c r="T196" s="173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74" t="s">
        <v>230</v>
      </c>
      <c r="AT196" s="174" t="s">
        <v>149</v>
      </c>
      <c r="AU196" s="174" t="s">
        <v>79</v>
      </c>
      <c r="AY196" s="17" t="s">
        <v>135</v>
      </c>
      <c r="BE196" s="175">
        <f>IF(N196="základní",J196,0)</f>
        <v>0</v>
      </c>
      <c r="BF196" s="175">
        <f>IF(N196="snížená",J196,0)</f>
        <v>0</v>
      </c>
      <c r="BG196" s="175">
        <f>IF(N196="zákl. přenesená",J196,0)</f>
        <v>0</v>
      </c>
      <c r="BH196" s="175">
        <f>IF(N196="sníž. přenesená",J196,0)</f>
        <v>0</v>
      </c>
      <c r="BI196" s="175">
        <f>IF(N196="nulová",J196,0)</f>
        <v>0</v>
      </c>
      <c r="BJ196" s="17" t="s">
        <v>79</v>
      </c>
      <c r="BK196" s="175">
        <f>ROUND(I196*H196,2)</f>
        <v>0</v>
      </c>
      <c r="BL196" s="17" t="s">
        <v>295</v>
      </c>
      <c r="BM196" s="174" t="s">
        <v>990</v>
      </c>
    </row>
    <row r="197" s="2" customFormat="1" ht="16.5" customHeight="1">
      <c r="A197" s="36"/>
      <c r="B197" s="162"/>
      <c r="C197" s="163" t="s">
        <v>450</v>
      </c>
      <c r="D197" s="163" t="s">
        <v>139</v>
      </c>
      <c r="E197" s="164" t="s">
        <v>1265</v>
      </c>
      <c r="F197" s="165" t="s">
        <v>1266</v>
      </c>
      <c r="G197" s="166" t="s">
        <v>294</v>
      </c>
      <c r="H197" s="167">
        <v>30</v>
      </c>
      <c r="I197" s="168"/>
      <c r="J197" s="169">
        <f>ROUND(I197*H197,2)</f>
        <v>0</v>
      </c>
      <c r="K197" s="165" t="s">
        <v>1072</v>
      </c>
      <c r="L197" s="37"/>
      <c r="M197" s="170" t="s">
        <v>3</v>
      </c>
      <c r="N197" s="171" t="s">
        <v>42</v>
      </c>
      <c r="O197" s="70"/>
      <c r="P197" s="172">
        <f>O197*H197</f>
        <v>0</v>
      </c>
      <c r="Q197" s="172">
        <v>0</v>
      </c>
      <c r="R197" s="172">
        <f>Q197*H197</f>
        <v>0</v>
      </c>
      <c r="S197" s="172">
        <v>0</v>
      </c>
      <c r="T197" s="173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74" t="s">
        <v>295</v>
      </c>
      <c r="AT197" s="174" t="s">
        <v>139</v>
      </c>
      <c r="AU197" s="174" t="s">
        <v>79</v>
      </c>
      <c r="AY197" s="17" t="s">
        <v>135</v>
      </c>
      <c r="BE197" s="175">
        <f>IF(N197="základní",J197,0)</f>
        <v>0</v>
      </c>
      <c r="BF197" s="175">
        <f>IF(N197="snížená",J197,0)</f>
        <v>0</v>
      </c>
      <c r="BG197" s="175">
        <f>IF(N197="zákl. přenesená",J197,0)</f>
        <v>0</v>
      </c>
      <c r="BH197" s="175">
        <f>IF(N197="sníž. přenesená",J197,0)</f>
        <v>0</v>
      </c>
      <c r="BI197" s="175">
        <f>IF(N197="nulová",J197,0)</f>
        <v>0</v>
      </c>
      <c r="BJ197" s="17" t="s">
        <v>79</v>
      </c>
      <c r="BK197" s="175">
        <f>ROUND(I197*H197,2)</f>
        <v>0</v>
      </c>
      <c r="BL197" s="17" t="s">
        <v>295</v>
      </c>
      <c r="BM197" s="174" t="s">
        <v>934</v>
      </c>
    </row>
    <row r="198" s="2" customFormat="1">
      <c r="A198" s="36"/>
      <c r="B198" s="37"/>
      <c r="C198" s="36"/>
      <c r="D198" s="176" t="s">
        <v>146</v>
      </c>
      <c r="E198" s="36"/>
      <c r="F198" s="177" t="s">
        <v>1267</v>
      </c>
      <c r="G198" s="36"/>
      <c r="H198" s="36"/>
      <c r="I198" s="178"/>
      <c r="J198" s="36"/>
      <c r="K198" s="36"/>
      <c r="L198" s="37"/>
      <c r="M198" s="179"/>
      <c r="N198" s="180"/>
      <c r="O198" s="70"/>
      <c r="P198" s="70"/>
      <c r="Q198" s="70"/>
      <c r="R198" s="70"/>
      <c r="S198" s="70"/>
      <c r="T198" s="71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7" t="s">
        <v>146</v>
      </c>
      <c r="AU198" s="17" t="s">
        <v>79</v>
      </c>
    </row>
    <row r="199" s="2" customFormat="1" ht="16.5" customHeight="1">
      <c r="A199" s="36"/>
      <c r="B199" s="162"/>
      <c r="C199" s="181" t="s">
        <v>857</v>
      </c>
      <c r="D199" s="181" t="s">
        <v>149</v>
      </c>
      <c r="E199" s="182" t="s">
        <v>1268</v>
      </c>
      <c r="F199" s="183" t="s">
        <v>1269</v>
      </c>
      <c r="G199" s="184" t="s">
        <v>294</v>
      </c>
      <c r="H199" s="185">
        <v>30</v>
      </c>
      <c r="I199" s="186"/>
      <c r="J199" s="187">
        <f>ROUND(I199*H199,2)</f>
        <v>0</v>
      </c>
      <c r="K199" s="183" t="s">
        <v>3</v>
      </c>
      <c r="L199" s="188"/>
      <c r="M199" s="189" t="s">
        <v>3</v>
      </c>
      <c r="N199" s="190" t="s">
        <v>42</v>
      </c>
      <c r="O199" s="70"/>
      <c r="P199" s="172">
        <f>O199*H199</f>
        <v>0</v>
      </c>
      <c r="Q199" s="172">
        <v>0</v>
      </c>
      <c r="R199" s="172">
        <f>Q199*H199</f>
        <v>0</v>
      </c>
      <c r="S199" s="172">
        <v>0</v>
      </c>
      <c r="T199" s="173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74" t="s">
        <v>230</v>
      </c>
      <c r="AT199" s="174" t="s">
        <v>149</v>
      </c>
      <c r="AU199" s="174" t="s">
        <v>79</v>
      </c>
      <c r="AY199" s="17" t="s">
        <v>135</v>
      </c>
      <c r="BE199" s="175">
        <f>IF(N199="základní",J199,0)</f>
        <v>0</v>
      </c>
      <c r="BF199" s="175">
        <f>IF(N199="snížená",J199,0)</f>
        <v>0</v>
      </c>
      <c r="BG199" s="175">
        <f>IF(N199="zákl. přenesená",J199,0)</f>
        <v>0</v>
      </c>
      <c r="BH199" s="175">
        <f>IF(N199="sníž. přenesená",J199,0)</f>
        <v>0</v>
      </c>
      <c r="BI199" s="175">
        <f>IF(N199="nulová",J199,0)</f>
        <v>0</v>
      </c>
      <c r="BJ199" s="17" t="s">
        <v>79</v>
      </c>
      <c r="BK199" s="175">
        <f>ROUND(I199*H199,2)</f>
        <v>0</v>
      </c>
      <c r="BL199" s="17" t="s">
        <v>295</v>
      </c>
      <c r="BM199" s="174" t="s">
        <v>521</v>
      </c>
    </row>
    <row r="200" s="2" customFormat="1" ht="16.5" customHeight="1">
      <c r="A200" s="36"/>
      <c r="B200" s="162"/>
      <c r="C200" s="163" t="s">
        <v>852</v>
      </c>
      <c r="D200" s="163" t="s">
        <v>139</v>
      </c>
      <c r="E200" s="164" t="s">
        <v>1270</v>
      </c>
      <c r="F200" s="165" t="s">
        <v>1271</v>
      </c>
      <c r="G200" s="166" t="s">
        <v>294</v>
      </c>
      <c r="H200" s="167">
        <v>350</v>
      </c>
      <c r="I200" s="168"/>
      <c r="J200" s="169">
        <f>ROUND(I200*H200,2)</f>
        <v>0</v>
      </c>
      <c r="K200" s="165" t="s">
        <v>1072</v>
      </c>
      <c r="L200" s="37"/>
      <c r="M200" s="170" t="s">
        <v>3</v>
      </c>
      <c r="N200" s="171" t="s">
        <v>42</v>
      </c>
      <c r="O200" s="70"/>
      <c r="P200" s="172">
        <f>O200*H200</f>
        <v>0</v>
      </c>
      <c r="Q200" s="172">
        <v>0</v>
      </c>
      <c r="R200" s="172">
        <f>Q200*H200</f>
        <v>0</v>
      </c>
      <c r="S200" s="172">
        <v>0</v>
      </c>
      <c r="T200" s="173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74" t="s">
        <v>295</v>
      </c>
      <c r="AT200" s="174" t="s">
        <v>139</v>
      </c>
      <c r="AU200" s="174" t="s">
        <v>79</v>
      </c>
      <c r="AY200" s="17" t="s">
        <v>135</v>
      </c>
      <c r="BE200" s="175">
        <f>IF(N200="základní",J200,0)</f>
        <v>0</v>
      </c>
      <c r="BF200" s="175">
        <f>IF(N200="snížená",J200,0)</f>
        <v>0</v>
      </c>
      <c r="BG200" s="175">
        <f>IF(N200="zákl. přenesená",J200,0)</f>
        <v>0</v>
      </c>
      <c r="BH200" s="175">
        <f>IF(N200="sníž. přenesená",J200,0)</f>
        <v>0</v>
      </c>
      <c r="BI200" s="175">
        <f>IF(N200="nulová",J200,0)</f>
        <v>0</v>
      </c>
      <c r="BJ200" s="17" t="s">
        <v>79</v>
      </c>
      <c r="BK200" s="175">
        <f>ROUND(I200*H200,2)</f>
        <v>0</v>
      </c>
      <c r="BL200" s="17" t="s">
        <v>295</v>
      </c>
      <c r="BM200" s="174" t="s">
        <v>531</v>
      </c>
    </row>
    <row r="201" s="2" customFormat="1">
      <c r="A201" s="36"/>
      <c r="B201" s="37"/>
      <c r="C201" s="36"/>
      <c r="D201" s="176" t="s">
        <v>146</v>
      </c>
      <c r="E201" s="36"/>
      <c r="F201" s="177" t="s">
        <v>1272</v>
      </c>
      <c r="G201" s="36"/>
      <c r="H201" s="36"/>
      <c r="I201" s="178"/>
      <c r="J201" s="36"/>
      <c r="K201" s="36"/>
      <c r="L201" s="37"/>
      <c r="M201" s="179"/>
      <c r="N201" s="180"/>
      <c r="O201" s="70"/>
      <c r="P201" s="70"/>
      <c r="Q201" s="70"/>
      <c r="R201" s="70"/>
      <c r="S201" s="70"/>
      <c r="T201" s="71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T201" s="17" t="s">
        <v>146</v>
      </c>
      <c r="AU201" s="17" t="s">
        <v>79</v>
      </c>
    </row>
    <row r="202" s="2" customFormat="1" ht="16.5" customHeight="1">
      <c r="A202" s="36"/>
      <c r="B202" s="162"/>
      <c r="C202" s="181" t="s">
        <v>354</v>
      </c>
      <c r="D202" s="181" t="s">
        <v>149</v>
      </c>
      <c r="E202" s="182" t="s">
        <v>1273</v>
      </c>
      <c r="F202" s="183" t="s">
        <v>1274</v>
      </c>
      <c r="G202" s="184" t="s">
        <v>294</v>
      </c>
      <c r="H202" s="185">
        <v>350</v>
      </c>
      <c r="I202" s="186"/>
      <c r="J202" s="187">
        <f>ROUND(I202*H202,2)</f>
        <v>0</v>
      </c>
      <c r="K202" s="183" t="s">
        <v>1072</v>
      </c>
      <c r="L202" s="188"/>
      <c r="M202" s="189" t="s">
        <v>3</v>
      </c>
      <c r="N202" s="190" t="s">
        <v>42</v>
      </c>
      <c r="O202" s="70"/>
      <c r="P202" s="172">
        <f>O202*H202</f>
        <v>0</v>
      </c>
      <c r="Q202" s="172">
        <v>0</v>
      </c>
      <c r="R202" s="172">
        <f>Q202*H202</f>
        <v>0</v>
      </c>
      <c r="S202" s="172">
        <v>0</v>
      </c>
      <c r="T202" s="173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74" t="s">
        <v>230</v>
      </c>
      <c r="AT202" s="174" t="s">
        <v>149</v>
      </c>
      <c r="AU202" s="174" t="s">
        <v>79</v>
      </c>
      <c r="AY202" s="17" t="s">
        <v>135</v>
      </c>
      <c r="BE202" s="175">
        <f>IF(N202="základní",J202,0)</f>
        <v>0</v>
      </c>
      <c r="BF202" s="175">
        <f>IF(N202="snížená",J202,0)</f>
        <v>0</v>
      </c>
      <c r="BG202" s="175">
        <f>IF(N202="zákl. přenesená",J202,0)</f>
        <v>0</v>
      </c>
      <c r="BH202" s="175">
        <f>IF(N202="sníž. přenesená",J202,0)</f>
        <v>0</v>
      </c>
      <c r="BI202" s="175">
        <f>IF(N202="nulová",J202,0)</f>
        <v>0</v>
      </c>
      <c r="BJ202" s="17" t="s">
        <v>79</v>
      </c>
      <c r="BK202" s="175">
        <f>ROUND(I202*H202,2)</f>
        <v>0</v>
      </c>
      <c r="BL202" s="17" t="s">
        <v>295</v>
      </c>
      <c r="BM202" s="174" t="s">
        <v>541</v>
      </c>
    </row>
    <row r="203" s="2" customFormat="1" ht="16.5" customHeight="1">
      <c r="A203" s="36"/>
      <c r="B203" s="162"/>
      <c r="C203" s="163" t="s">
        <v>350</v>
      </c>
      <c r="D203" s="163" t="s">
        <v>139</v>
      </c>
      <c r="E203" s="164" t="s">
        <v>1275</v>
      </c>
      <c r="F203" s="165" t="s">
        <v>1276</v>
      </c>
      <c r="G203" s="166" t="s">
        <v>294</v>
      </c>
      <c r="H203" s="167">
        <v>350</v>
      </c>
      <c r="I203" s="168"/>
      <c r="J203" s="169">
        <f>ROUND(I203*H203,2)</f>
        <v>0</v>
      </c>
      <c r="K203" s="165" t="s">
        <v>1072</v>
      </c>
      <c r="L203" s="37"/>
      <c r="M203" s="170" t="s">
        <v>3</v>
      </c>
      <c r="N203" s="171" t="s">
        <v>42</v>
      </c>
      <c r="O203" s="70"/>
      <c r="P203" s="172">
        <f>O203*H203</f>
        <v>0</v>
      </c>
      <c r="Q203" s="172">
        <v>0</v>
      </c>
      <c r="R203" s="172">
        <f>Q203*H203</f>
        <v>0</v>
      </c>
      <c r="S203" s="172">
        <v>0</v>
      </c>
      <c r="T203" s="173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74" t="s">
        <v>295</v>
      </c>
      <c r="AT203" s="174" t="s">
        <v>139</v>
      </c>
      <c r="AU203" s="174" t="s">
        <v>79</v>
      </c>
      <c r="AY203" s="17" t="s">
        <v>135</v>
      </c>
      <c r="BE203" s="175">
        <f>IF(N203="základní",J203,0)</f>
        <v>0</v>
      </c>
      <c r="BF203" s="175">
        <f>IF(N203="snížená",J203,0)</f>
        <v>0</v>
      </c>
      <c r="BG203" s="175">
        <f>IF(N203="zákl. přenesená",J203,0)</f>
        <v>0</v>
      </c>
      <c r="BH203" s="175">
        <f>IF(N203="sníž. přenesená",J203,0)</f>
        <v>0</v>
      </c>
      <c r="BI203" s="175">
        <f>IF(N203="nulová",J203,0)</f>
        <v>0</v>
      </c>
      <c r="BJ203" s="17" t="s">
        <v>79</v>
      </c>
      <c r="BK203" s="175">
        <f>ROUND(I203*H203,2)</f>
        <v>0</v>
      </c>
      <c r="BL203" s="17" t="s">
        <v>295</v>
      </c>
      <c r="BM203" s="174" t="s">
        <v>1277</v>
      </c>
    </row>
    <row r="204" s="2" customFormat="1">
      <c r="A204" s="36"/>
      <c r="B204" s="37"/>
      <c r="C204" s="36"/>
      <c r="D204" s="176" t="s">
        <v>146</v>
      </c>
      <c r="E204" s="36"/>
      <c r="F204" s="177" t="s">
        <v>1278</v>
      </c>
      <c r="G204" s="36"/>
      <c r="H204" s="36"/>
      <c r="I204" s="178"/>
      <c r="J204" s="36"/>
      <c r="K204" s="36"/>
      <c r="L204" s="37"/>
      <c r="M204" s="179"/>
      <c r="N204" s="180"/>
      <c r="O204" s="70"/>
      <c r="P204" s="70"/>
      <c r="Q204" s="70"/>
      <c r="R204" s="70"/>
      <c r="S204" s="70"/>
      <c r="T204" s="71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7" t="s">
        <v>146</v>
      </c>
      <c r="AU204" s="17" t="s">
        <v>79</v>
      </c>
    </row>
    <row r="205" s="2" customFormat="1" ht="16.5" customHeight="1">
      <c r="A205" s="36"/>
      <c r="B205" s="162"/>
      <c r="C205" s="181" t="s">
        <v>359</v>
      </c>
      <c r="D205" s="181" t="s">
        <v>149</v>
      </c>
      <c r="E205" s="182" t="s">
        <v>1279</v>
      </c>
      <c r="F205" s="183" t="s">
        <v>1280</v>
      </c>
      <c r="G205" s="184" t="s">
        <v>294</v>
      </c>
      <c r="H205" s="185">
        <v>350</v>
      </c>
      <c r="I205" s="186"/>
      <c r="J205" s="187">
        <f>ROUND(I205*H205,2)</f>
        <v>0</v>
      </c>
      <c r="K205" s="183" t="s">
        <v>1072</v>
      </c>
      <c r="L205" s="188"/>
      <c r="M205" s="189" t="s">
        <v>3</v>
      </c>
      <c r="N205" s="190" t="s">
        <v>42</v>
      </c>
      <c r="O205" s="70"/>
      <c r="P205" s="172">
        <f>O205*H205</f>
        <v>0</v>
      </c>
      <c r="Q205" s="172">
        <v>0</v>
      </c>
      <c r="R205" s="172">
        <f>Q205*H205</f>
        <v>0</v>
      </c>
      <c r="S205" s="172">
        <v>0</v>
      </c>
      <c r="T205" s="173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74" t="s">
        <v>230</v>
      </c>
      <c r="AT205" s="174" t="s">
        <v>149</v>
      </c>
      <c r="AU205" s="174" t="s">
        <v>79</v>
      </c>
      <c r="AY205" s="17" t="s">
        <v>135</v>
      </c>
      <c r="BE205" s="175">
        <f>IF(N205="základní",J205,0)</f>
        <v>0</v>
      </c>
      <c r="BF205" s="175">
        <f>IF(N205="snížená",J205,0)</f>
        <v>0</v>
      </c>
      <c r="BG205" s="175">
        <f>IF(N205="zákl. přenesená",J205,0)</f>
        <v>0</v>
      </c>
      <c r="BH205" s="175">
        <f>IF(N205="sníž. přenesená",J205,0)</f>
        <v>0</v>
      </c>
      <c r="BI205" s="175">
        <f>IF(N205="nulová",J205,0)</f>
        <v>0</v>
      </c>
      <c r="BJ205" s="17" t="s">
        <v>79</v>
      </c>
      <c r="BK205" s="175">
        <f>ROUND(I205*H205,2)</f>
        <v>0</v>
      </c>
      <c r="BL205" s="17" t="s">
        <v>295</v>
      </c>
      <c r="BM205" s="174" t="s">
        <v>517</v>
      </c>
    </row>
    <row r="206" s="2" customFormat="1" ht="16.5" customHeight="1">
      <c r="A206" s="36"/>
      <c r="B206" s="162"/>
      <c r="C206" s="163" t="s">
        <v>550</v>
      </c>
      <c r="D206" s="163" t="s">
        <v>139</v>
      </c>
      <c r="E206" s="164" t="s">
        <v>1281</v>
      </c>
      <c r="F206" s="165" t="s">
        <v>1282</v>
      </c>
      <c r="G206" s="166" t="s">
        <v>1169</v>
      </c>
      <c r="H206" s="167">
        <v>1</v>
      </c>
      <c r="I206" s="168"/>
      <c r="J206" s="169">
        <f>ROUND(I206*H206,2)</f>
        <v>0</v>
      </c>
      <c r="K206" s="165" t="s">
        <v>3</v>
      </c>
      <c r="L206" s="37"/>
      <c r="M206" s="170" t="s">
        <v>3</v>
      </c>
      <c r="N206" s="171" t="s">
        <v>42</v>
      </c>
      <c r="O206" s="70"/>
      <c r="P206" s="172">
        <f>O206*H206</f>
        <v>0</v>
      </c>
      <c r="Q206" s="172">
        <v>0</v>
      </c>
      <c r="R206" s="172">
        <f>Q206*H206</f>
        <v>0</v>
      </c>
      <c r="S206" s="172">
        <v>0</v>
      </c>
      <c r="T206" s="173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74" t="s">
        <v>295</v>
      </c>
      <c r="AT206" s="174" t="s">
        <v>139</v>
      </c>
      <c r="AU206" s="174" t="s">
        <v>79</v>
      </c>
      <c r="AY206" s="17" t="s">
        <v>135</v>
      </c>
      <c r="BE206" s="175">
        <f>IF(N206="základní",J206,0)</f>
        <v>0</v>
      </c>
      <c r="BF206" s="175">
        <f>IF(N206="snížená",J206,0)</f>
        <v>0</v>
      </c>
      <c r="BG206" s="175">
        <f>IF(N206="zákl. přenesená",J206,0)</f>
        <v>0</v>
      </c>
      <c r="BH206" s="175">
        <f>IF(N206="sníž. přenesená",J206,0)</f>
        <v>0</v>
      </c>
      <c r="BI206" s="175">
        <f>IF(N206="nulová",J206,0)</f>
        <v>0</v>
      </c>
      <c r="BJ206" s="17" t="s">
        <v>79</v>
      </c>
      <c r="BK206" s="175">
        <f>ROUND(I206*H206,2)</f>
        <v>0</v>
      </c>
      <c r="BL206" s="17" t="s">
        <v>295</v>
      </c>
      <c r="BM206" s="174" t="s">
        <v>1283</v>
      </c>
    </row>
    <row r="207" s="2" customFormat="1" ht="16.5" customHeight="1">
      <c r="A207" s="36"/>
      <c r="B207" s="162"/>
      <c r="C207" s="163" t="s">
        <v>555</v>
      </c>
      <c r="D207" s="163" t="s">
        <v>139</v>
      </c>
      <c r="E207" s="164" t="s">
        <v>1284</v>
      </c>
      <c r="F207" s="165" t="s">
        <v>1285</v>
      </c>
      <c r="G207" s="166" t="s">
        <v>1169</v>
      </c>
      <c r="H207" s="167">
        <v>1</v>
      </c>
      <c r="I207" s="168"/>
      <c r="J207" s="169">
        <f>ROUND(I207*H207,2)</f>
        <v>0</v>
      </c>
      <c r="K207" s="165" t="s">
        <v>1072</v>
      </c>
      <c r="L207" s="37"/>
      <c r="M207" s="170" t="s">
        <v>3</v>
      </c>
      <c r="N207" s="171" t="s">
        <v>42</v>
      </c>
      <c r="O207" s="70"/>
      <c r="P207" s="172">
        <f>O207*H207</f>
        <v>0</v>
      </c>
      <c r="Q207" s="172">
        <v>0</v>
      </c>
      <c r="R207" s="172">
        <f>Q207*H207</f>
        <v>0</v>
      </c>
      <c r="S207" s="172">
        <v>0</v>
      </c>
      <c r="T207" s="173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74" t="s">
        <v>295</v>
      </c>
      <c r="AT207" s="174" t="s">
        <v>139</v>
      </c>
      <c r="AU207" s="174" t="s">
        <v>79</v>
      </c>
      <c r="AY207" s="17" t="s">
        <v>135</v>
      </c>
      <c r="BE207" s="175">
        <f>IF(N207="základní",J207,0)</f>
        <v>0</v>
      </c>
      <c r="BF207" s="175">
        <f>IF(N207="snížená",J207,0)</f>
        <v>0</v>
      </c>
      <c r="BG207" s="175">
        <f>IF(N207="zákl. přenesená",J207,0)</f>
        <v>0</v>
      </c>
      <c r="BH207" s="175">
        <f>IF(N207="sníž. přenesená",J207,0)</f>
        <v>0</v>
      </c>
      <c r="BI207" s="175">
        <f>IF(N207="nulová",J207,0)</f>
        <v>0</v>
      </c>
      <c r="BJ207" s="17" t="s">
        <v>79</v>
      </c>
      <c r="BK207" s="175">
        <f>ROUND(I207*H207,2)</f>
        <v>0</v>
      </c>
      <c r="BL207" s="17" t="s">
        <v>295</v>
      </c>
      <c r="BM207" s="174" t="s">
        <v>1286</v>
      </c>
    </row>
    <row r="208" s="2" customFormat="1">
      <c r="A208" s="36"/>
      <c r="B208" s="37"/>
      <c r="C208" s="36"/>
      <c r="D208" s="176" t="s">
        <v>146</v>
      </c>
      <c r="E208" s="36"/>
      <c r="F208" s="177" t="s">
        <v>1287</v>
      </c>
      <c r="G208" s="36"/>
      <c r="H208" s="36"/>
      <c r="I208" s="178"/>
      <c r="J208" s="36"/>
      <c r="K208" s="36"/>
      <c r="L208" s="37"/>
      <c r="M208" s="179"/>
      <c r="N208" s="180"/>
      <c r="O208" s="70"/>
      <c r="P208" s="70"/>
      <c r="Q208" s="70"/>
      <c r="R208" s="70"/>
      <c r="S208" s="70"/>
      <c r="T208" s="71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7" t="s">
        <v>146</v>
      </c>
      <c r="AU208" s="17" t="s">
        <v>79</v>
      </c>
    </row>
    <row r="209" s="2" customFormat="1" ht="16.5" customHeight="1">
      <c r="A209" s="36"/>
      <c r="B209" s="162"/>
      <c r="C209" s="163" t="s">
        <v>559</v>
      </c>
      <c r="D209" s="163" t="s">
        <v>139</v>
      </c>
      <c r="E209" s="164" t="s">
        <v>1288</v>
      </c>
      <c r="F209" s="165" t="s">
        <v>1289</v>
      </c>
      <c r="G209" s="166" t="s">
        <v>186</v>
      </c>
      <c r="H209" s="167">
        <v>1</v>
      </c>
      <c r="I209" s="168"/>
      <c r="J209" s="169">
        <f>ROUND(I209*H209,2)</f>
        <v>0</v>
      </c>
      <c r="K209" s="165" t="s">
        <v>1072</v>
      </c>
      <c r="L209" s="37"/>
      <c r="M209" s="170" t="s">
        <v>3</v>
      </c>
      <c r="N209" s="171" t="s">
        <v>42</v>
      </c>
      <c r="O209" s="70"/>
      <c r="P209" s="172">
        <f>O209*H209</f>
        <v>0</v>
      </c>
      <c r="Q209" s="172">
        <v>0</v>
      </c>
      <c r="R209" s="172">
        <f>Q209*H209</f>
        <v>0</v>
      </c>
      <c r="S209" s="172">
        <v>0</v>
      </c>
      <c r="T209" s="173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74" t="s">
        <v>295</v>
      </c>
      <c r="AT209" s="174" t="s">
        <v>139</v>
      </c>
      <c r="AU209" s="174" t="s">
        <v>79</v>
      </c>
      <c r="AY209" s="17" t="s">
        <v>135</v>
      </c>
      <c r="BE209" s="175">
        <f>IF(N209="základní",J209,0)</f>
        <v>0</v>
      </c>
      <c r="BF209" s="175">
        <f>IF(N209="snížená",J209,0)</f>
        <v>0</v>
      </c>
      <c r="BG209" s="175">
        <f>IF(N209="zákl. přenesená",J209,0)</f>
        <v>0</v>
      </c>
      <c r="BH209" s="175">
        <f>IF(N209="sníž. přenesená",J209,0)</f>
        <v>0</v>
      </c>
      <c r="BI209" s="175">
        <f>IF(N209="nulová",J209,0)</f>
        <v>0</v>
      </c>
      <c r="BJ209" s="17" t="s">
        <v>79</v>
      </c>
      <c r="BK209" s="175">
        <f>ROUND(I209*H209,2)</f>
        <v>0</v>
      </c>
      <c r="BL209" s="17" t="s">
        <v>295</v>
      </c>
      <c r="BM209" s="174" t="s">
        <v>1290</v>
      </c>
    </row>
    <row r="210" s="2" customFormat="1">
      <c r="A210" s="36"/>
      <c r="B210" s="37"/>
      <c r="C210" s="36"/>
      <c r="D210" s="176" t="s">
        <v>146</v>
      </c>
      <c r="E210" s="36"/>
      <c r="F210" s="177" t="s">
        <v>1291</v>
      </c>
      <c r="G210" s="36"/>
      <c r="H210" s="36"/>
      <c r="I210" s="178"/>
      <c r="J210" s="36"/>
      <c r="K210" s="36"/>
      <c r="L210" s="37"/>
      <c r="M210" s="179"/>
      <c r="N210" s="180"/>
      <c r="O210" s="70"/>
      <c r="P210" s="70"/>
      <c r="Q210" s="70"/>
      <c r="R210" s="70"/>
      <c r="S210" s="70"/>
      <c r="T210" s="71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7" t="s">
        <v>146</v>
      </c>
      <c r="AU210" s="17" t="s">
        <v>79</v>
      </c>
    </row>
    <row r="211" s="12" customFormat="1" ht="22.8" customHeight="1">
      <c r="A211" s="12"/>
      <c r="B211" s="149"/>
      <c r="C211" s="12"/>
      <c r="D211" s="150" t="s">
        <v>70</v>
      </c>
      <c r="E211" s="160" t="s">
        <v>1292</v>
      </c>
      <c r="F211" s="160" t="s">
        <v>1293</v>
      </c>
      <c r="G211" s="12"/>
      <c r="H211" s="12"/>
      <c r="I211" s="152"/>
      <c r="J211" s="161">
        <f>BK211</f>
        <v>0</v>
      </c>
      <c r="K211" s="12"/>
      <c r="L211" s="149"/>
      <c r="M211" s="154"/>
      <c r="N211" s="155"/>
      <c r="O211" s="155"/>
      <c r="P211" s="156">
        <f>SUM(P212:P229)</f>
        <v>0</v>
      </c>
      <c r="Q211" s="155"/>
      <c r="R211" s="156">
        <f>SUM(R212:R229)</f>
        <v>0</v>
      </c>
      <c r="S211" s="155"/>
      <c r="T211" s="157">
        <f>SUM(T212:T229)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50" t="s">
        <v>79</v>
      </c>
      <c r="AT211" s="158" t="s">
        <v>70</v>
      </c>
      <c r="AU211" s="158" t="s">
        <v>79</v>
      </c>
      <c r="AY211" s="150" t="s">
        <v>135</v>
      </c>
      <c r="BK211" s="159">
        <f>SUM(BK212:BK229)</f>
        <v>0</v>
      </c>
    </row>
    <row r="212" s="2" customFormat="1" ht="16.5" customHeight="1">
      <c r="A212" s="36"/>
      <c r="B212" s="162"/>
      <c r="C212" s="181" t="s">
        <v>1294</v>
      </c>
      <c r="D212" s="181" t="s">
        <v>149</v>
      </c>
      <c r="E212" s="182" t="s">
        <v>1295</v>
      </c>
      <c r="F212" s="183" t="s">
        <v>1296</v>
      </c>
      <c r="G212" s="184" t="s">
        <v>1076</v>
      </c>
      <c r="H212" s="185">
        <v>1</v>
      </c>
      <c r="I212" s="186"/>
      <c r="J212" s="187">
        <f>ROUND(I212*H212,2)</f>
        <v>0</v>
      </c>
      <c r="K212" s="183" t="s">
        <v>3</v>
      </c>
      <c r="L212" s="188"/>
      <c r="M212" s="189" t="s">
        <v>3</v>
      </c>
      <c r="N212" s="190" t="s">
        <v>42</v>
      </c>
      <c r="O212" s="70"/>
      <c r="P212" s="172">
        <f>O212*H212</f>
        <v>0</v>
      </c>
      <c r="Q212" s="172">
        <v>0</v>
      </c>
      <c r="R212" s="172">
        <f>Q212*H212</f>
        <v>0</v>
      </c>
      <c r="S212" s="172">
        <v>0</v>
      </c>
      <c r="T212" s="173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74" t="s">
        <v>152</v>
      </c>
      <c r="AT212" s="174" t="s">
        <v>149</v>
      </c>
      <c r="AU212" s="174" t="s">
        <v>81</v>
      </c>
      <c r="AY212" s="17" t="s">
        <v>135</v>
      </c>
      <c r="BE212" s="175">
        <f>IF(N212="základní",J212,0)</f>
        <v>0</v>
      </c>
      <c r="BF212" s="175">
        <f>IF(N212="snížená",J212,0)</f>
        <v>0</v>
      </c>
      <c r="BG212" s="175">
        <f>IF(N212="zákl. přenesená",J212,0)</f>
        <v>0</v>
      </c>
      <c r="BH212" s="175">
        <f>IF(N212="sníž. přenesená",J212,0)</f>
        <v>0</v>
      </c>
      <c r="BI212" s="175">
        <f>IF(N212="nulová",J212,0)</f>
        <v>0</v>
      </c>
      <c r="BJ212" s="17" t="s">
        <v>79</v>
      </c>
      <c r="BK212" s="175">
        <f>ROUND(I212*H212,2)</f>
        <v>0</v>
      </c>
      <c r="BL212" s="17" t="s">
        <v>144</v>
      </c>
      <c r="BM212" s="174" t="s">
        <v>1297</v>
      </c>
    </row>
    <row r="213" s="2" customFormat="1" ht="16.5" customHeight="1">
      <c r="A213" s="36"/>
      <c r="B213" s="162"/>
      <c r="C213" s="181" t="s">
        <v>564</v>
      </c>
      <c r="D213" s="181" t="s">
        <v>149</v>
      </c>
      <c r="E213" s="182" t="s">
        <v>1298</v>
      </c>
      <c r="F213" s="183" t="s">
        <v>1299</v>
      </c>
      <c r="G213" s="184" t="s">
        <v>1103</v>
      </c>
      <c r="H213" s="185">
        <v>1</v>
      </c>
      <c r="I213" s="186"/>
      <c r="J213" s="187">
        <f>ROUND(I213*H213,2)</f>
        <v>0</v>
      </c>
      <c r="K213" s="183" t="s">
        <v>3</v>
      </c>
      <c r="L213" s="188"/>
      <c r="M213" s="189" t="s">
        <v>3</v>
      </c>
      <c r="N213" s="190" t="s">
        <v>42</v>
      </c>
      <c r="O213" s="70"/>
      <c r="P213" s="172">
        <f>O213*H213</f>
        <v>0</v>
      </c>
      <c r="Q213" s="172">
        <v>0</v>
      </c>
      <c r="R213" s="172">
        <f>Q213*H213</f>
        <v>0</v>
      </c>
      <c r="S213" s="172">
        <v>0</v>
      </c>
      <c r="T213" s="173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74" t="s">
        <v>152</v>
      </c>
      <c r="AT213" s="174" t="s">
        <v>149</v>
      </c>
      <c r="AU213" s="174" t="s">
        <v>81</v>
      </c>
      <c r="AY213" s="17" t="s">
        <v>135</v>
      </c>
      <c r="BE213" s="175">
        <f>IF(N213="základní",J213,0)</f>
        <v>0</v>
      </c>
      <c r="BF213" s="175">
        <f>IF(N213="snížená",J213,0)</f>
        <v>0</v>
      </c>
      <c r="BG213" s="175">
        <f>IF(N213="zákl. přenesená",J213,0)</f>
        <v>0</v>
      </c>
      <c r="BH213" s="175">
        <f>IF(N213="sníž. přenesená",J213,0)</f>
        <v>0</v>
      </c>
      <c r="BI213" s="175">
        <f>IF(N213="nulová",J213,0)</f>
        <v>0</v>
      </c>
      <c r="BJ213" s="17" t="s">
        <v>79</v>
      </c>
      <c r="BK213" s="175">
        <f>ROUND(I213*H213,2)</f>
        <v>0</v>
      </c>
      <c r="BL213" s="17" t="s">
        <v>144</v>
      </c>
      <c r="BM213" s="174" t="s">
        <v>1300</v>
      </c>
    </row>
    <row r="214" s="2" customFormat="1" ht="16.5" customHeight="1">
      <c r="A214" s="36"/>
      <c r="B214" s="162"/>
      <c r="C214" s="181" t="s">
        <v>369</v>
      </c>
      <c r="D214" s="181" t="s">
        <v>149</v>
      </c>
      <c r="E214" s="182" t="s">
        <v>1301</v>
      </c>
      <c r="F214" s="183" t="s">
        <v>1302</v>
      </c>
      <c r="G214" s="184" t="s">
        <v>1103</v>
      </c>
      <c r="H214" s="185">
        <v>4</v>
      </c>
      <c r="I214" s="186"/>
      <c r="J214" s="187">
        <f>ROUND(I214*H214,2)</f>
        <v>0</v>
      </c>
      <c r="K214" s="183" t="s">
        <v>3</v>
      </c>
      <c r="L214" s="188"/>
      <c r="M214" s="189" t="s">
        <v>3</v>
      </c>
      <c r="N214" s="190" t="s">
        <v>42</v>
      </c>
      <c r="O214" s="70"/>
      <c r="P214" s="172">
        <f>O214*H214</f>
        <v>0</v>
      </c>
      <c r="Q214" s="172">
        <v>0</v>
      </c>
      <c r="R214" s="172">
        <f>Q214*H214</f>
        <v>0</v>
      </c>
      <c r="S214" s="172">
        <v>0</v>
      </c>
      <c r="T214" s="173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74" t="s">
        <v>152</v>
      </c>
      <c r="AT214" s="174" t="s">
        <v>149</v>
      </c>
      <c r="AU214" s="174" t="s">
        <v>81</v>
      </c>
      <c r="AY214" s="17" t="s">
        <v>135</v>
      </c>
      <c r="BE214" s="175">
        <f>IF(N214="základní",J214,0)</f>
        <v>0</v>
      </c>
      <c r="BF214" s="175">
        <f>IF(N214="snížená",J214,0)</f>
        <v>0</v>
      </c>
      <c r="BG214" s="175">
        <f>IF(N214="zákl. přenesená",J214,0)</f>
        <v>0</v>
      </c>
      <c r="BH214" s="175">
        <f>IF(N214="sníž. přenesená",J214,0)</f>
        <v>0</v>
      </c>
      <c r="BI214" s="175">
        <f>IF(N214="nulová",J214,0)</f>
        <v>0</v>
      </c>
      <c r="BJ214" s="17" t="s">
        <v>79</v>
      </c>
      <c r="BK214" s="175">
        <f>ROUND(I214*H214,2)</f>
        <v>0</v>
      </c>
      <c r="BL214" s="17" t="s">
        <v>144</v>
      </c>
      <c r="BM214" s="174" t="s">
        <v>1303</v>
      </c>
    </row>
    <row r="215" s="2" customFormat="1" ht="16.5" customHeight="1">
      <c r="A215" s="36"/>
      <c r="B215" s="162"/>
      <c r="C215" s="181" t="s">
        <v>379</v>
      </c>
      <c r="D215" s="181" t="s">
        <v>149</v>
      </c>
      <c r="E215" s="182" t="s">
        <v>1304</v>
      </c>
      <c r="F215" s="183" t="s">
        <v>1305</v>
      </c>
      <c r="G215" s="184" t="s">
        <v>1306</v>
      </c>
      <c r="H215" s="185">
        <v>2</v>
      </c>
      <c r="I215" s="186"/>
      <c r="J215" s="187">
        <f>ROUND(I215*H215,2)</f>
        <v>0</v>
      </c>
      <c r="K215" s="183" t="s">
        <v>3</v>
      </c>
      <c r="L215" s="188"/>
      <c r="M215" s="189" t="s">
        <v>3</v>
      </c>
      <c r="N215" s="190" t="s">
        <v>42</v>
      </c>
      <c r="O215" s="70"/>
      <c r="P215" s="172">
        <f>O215*H215</f>
        <v>0</v>
      </c>
      <c r="Q215" s="172">
        <v>0</v>
      </c>
      <c r="R215" s="172">
        <f>Q215*H215</f>
        <v>0</v>
      </c>
      <c r="S215" s="172">
        <v>0</v>
      </c>
      <c r="T215" s="173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74" t="s">
        <v>152</v>
      </c>
      <c r="AT215" s="174" t="s">
        <v>149</v>
      </c>
      <c r="AU215" s="174" t="s">
        <v>81</v>
      </c>
      <c r="AY215" s="17" t="s">
        <v>135</v>
      </c>
      <c r="BE215" s="175">
        <f>IF(N215="základní",J215,0)</f>
        <v>0</v>
      </c>
      <c r="BF215" s="175">
        <f>IF(N215="snížená",J215,0)</f>
        <v>0</v>
      </c>
      <c r="BG215" s="175">
        <f>IF(N215="zákl. přenesená",J215,0)</f>
        <v>0</v>
      </c>
      <c r="BH215" s="175">
        <f>IF(N215="sníž. přenesená",J215,0)</f>
        <v>0</v>
      </c>
      <c r="BI215" s="175">
        <f>IF(N215="nulová",J215,0)</f>
        <v>0</v>
      </c>
      <c r="BJ215" s="17" t="s">
        <v>79</v>
      </c>
      <c r="BK215" s="175">
        <f>ROUND(I215*H215,2)</f>
        <v>0</v>
      </c>
      <c r="BL215" s="17" t="s">
        <v>144</v>
      </c>
      <c r="BM215" s="174" t="s">
        <v>1307</v>
      </c>
    </row>
    <row r="216" s="2" customFormat="1" ht="16.5" customHeight="1">
      <c r="A216" s="36"/>
      <c r="B216" s="162"/>
      <c r="C216" s="181" t="s">
        <v>1308</v>
      </c>
      <c r="D216" s="181" t="s">
        <v>149</v>
      </c>
      <c r="E216" s="182" t="s">
        <v>1309</v>
      </c>
      <c r="F216" s="183" t="s">
        <v>1310</v>
      </c>
      <c r="G216" s="184" t="s">
        <v>1306</v>
      </c>
      <c r="H216" s="185">
        <v>2</v>
      </c>
      <c r="I216" s="186"/>
      <c r="J216" s="187">
        <f>ROUND(I216*H216,2)</f>
        <v>0</v>
      </c>
      <c r="K216" s="183" t="s">
        <v>3</v>
      </c>
      <c r="L216" s="188"/>
      <c r="M216" s="189" t="s">
        <v>3</v>
      </c>
      <c r="N216" s="190" t="s">
        <v>42</v>
      </c>
      <c r="O216" s="70"/>
      <c r="P216" s="172">
        <f>O216*H216</f>
        <v>0</v>
      </c>
      <c r="Q216" s="172">
        <v>0</v>
      </c>
      <c r="R216" s="172">
        <f>Q216*H216</f>
        <v>0</v>
      </c>
      <c r="S216" s="172">
        <v>0</v>
      </c>
      <c r="T216" s="173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174" t="s">
        <v>152</v>
      </c>
      <c r="AT216" s="174" t="s">
        <v>149</v>
      </c>
      <c r="AU216" s="174" t="s">
        <v>81</v>
      </c>
      <c r="AY216" s="17" t="s">
        <v>135</v>
      </c>
      <c r="BE216" s="175">
        <f>IF(N216="základní",J216,0)</f>
        <v>0</v>
      </c>
      <c r="BF216" s="175">
        <f>IF(N216="snížená",J216,0)</f>
        <v>0</v>
      </c>
      <c r="BG216" s="175">
        <f>IF(N216="zákl. přenesená",J216,0)</f>
        <v>0</v>
      </c>
      <c r="BH216" s="175">
        <f>IF(N216="sníž. přenesená",J216,0)</f>
        <v>0</v>
      </c>
      <c r="BI216" s="175">
        <f>IF(N216="nulová",J216,0)</f>
        <v>0</v>
      </c>
      <c r="BJ216" s="17" t="s">
        <v>79</v>
      </c>
      <c r="BK216" s="175">
        <f>ROUND(I216*H216,2)</f>
        <v>0</v>
      </c>
      <c r="BL216" s="17" t="s">
        <v>144</v>
      </c>
      <c r="BM216" s="174" t="s">
        <v>1311</v>
      </c>
    </row>
    <row r="217" s="2" customFormat="1" ht="16.5" customHeight="1">
      <c r="A217" s="36"/>
      <c r="B217" s="162"/>
      <c r="C217" s="181" t="s">
        <v>576</v>
      </c>
      <c r="D217" s="181" t="s">
        <v>149</v>
      </c>
      <c r="E217" s="182" t="s">
        <v>1312</v>
      </c>
      <c r="F217" s="183" t="s">
        <v>1313</v>
      </c>
      <c r="G217" s="184" t="s">
        <v>1103</v>
      </c>
      <c r="H217" s="185">
        <v>4</v>
      </c>
      <c r="I217" s="186"/>
      <c r="J217" s="187">
        <f>ROUND(I217*H217,2)</f>
        <v>0</v>
      </c>
      <c r="K217" s="183" t="s">
        <v>3</v>
      </c>
      <c r="L217" s="188"/>
      <c r="M217" s="189" t="s">
        <v>3</v>
      </c>
      <c r="N217" s="190" t="s">
        <v>42</v>
      </c>
      <c r="O217" s="70"/>
      <c r="P217" s="172">
        <f>O217*H217</f>
        <v>0</v>
      </c>
      <c r="Q217" s="172">
        <v>0</v>
      </c>
      <c r="R217" s="172">
        <f>Q217*H217</f>
        <v>0</v>
      </c>
      <c r="S217" s="172">
        <v>0</v>
      </c>
      <c r="T217" s="173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74" t="s">
        <v>152</v>
      </c>
      <c r="AT217" s="174" t="s">
        <v>149</v>
      </c>
      <c r="AU217" s="174" t="s">
        <v>81</v>
      </c>
      <c r="AY217" s="17" t="s">
        <v>135</v>
      </c>
      <c r="BE217" s="175">
        <f>IF(N217="základní",J217,0)</f>
        <v>0</v>
      </c>
      <c r="BF217" s="175">
        <f>IF(N217="snížená",J217,0)</f>
        <v>0</v>
      </c>
      <c r="BG217" s="175">
        <f>IF(N217="zákl. přenesená",J217,0)</f>
        <v>0</v>
      </c>
      <c r="BH217" s="175">
        <f>IF(N217="sníž. přenesená",J217,0)</f>
        <v>0</v>
      </c>
      <c r="BI217" s="175">
        <f>IF(N217="nulová",J217,0)</f>
        <v>0</v>
      </c>
      <c r="BJ217" s="17" t="s">
        <v>79</v>
      </c>
      <c r="BK217" s="175">
        <f>ROUND(I217*H217,2)</f>
        <v>0</v>
      </c>
      <c r="BL217" s="17" t="s">
        <v>144</v>
      </c>
      <c r="BM217" s="174" t="s">
        <v>1314</v>
      </c>
    </row>
    <row r="218" s="2" customFormat="1" ht="16.5" customHeight="1">
      <c r="A218" s="36"/>
      <c r="B218" s="162"/>
      <c r="C218" s="181" t="s">
        <v>1315</v>
      </c>
      <c r="D218" s="181" t="s">
        <v>149</v>
      </c>
      <c r="E218" s="182" t="s">
        <v>1316</v>
      </c>
      <c r="F218" s="183" t="s">
        <v>1317</v>
      </c>
      <c r="G218" s="184" t="s">
        <v>1103</v>
      </c>
      <c r="H218" s="185">
        <v>1</v>
      </c>
      <c r="I218" s="186"/>
      <c r="J218" s="187">
        <f>ROUND(I218*H218,2)</f>
        <v>0</v>
      </c>
      <c r="K218" s="183" t="s">
        <v>3</v>
      </c>
      <c r="L218" s="188"/>
      <c r="M218" s="189" t="s">
        <v>3</v>
      </c>
      <c r="N218" s="190" t="s">
        <v>42</v>
      </c>
      <c r="O218" s="70"/>
      <c r="P218" s="172">
        <f>O218*H218</f>
        <v>0</v>
      </c>
      <c r="Q218" s="172">
        <v>0</v>
      </c>
      <c r="R218" s="172">
        <f>Q218*H218</f>
        <v>0</v>
      </c>
      <c r="S218" s="172">
        <v>0</v>
      </c>
      <c r="T218" s="173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74" t="s">
        <v>152</v>
      </c>
      <c r="AT218" s="174" t="s">
        <v>149</v>
      </c>
      <c r="AU218" s="174" t="s">
        <v>81</v>
      </c>
      <c r="AY218" s="17" t="s">
        <v>135</v>
      </c>
      <c r="BE218" s="175">
        <f>IF(N218="základní",J218,0)</f>
        <v>0</v>
      </c>
      <c r="BF218" s="175">
        <f>IF(N218="snížená",J218,0)</f>
        <v>0</v>
      </c>
      <c r="BG218" s="175">
        <f>IF(N218="zákl. přenesená",J218,0)</f>
        <v>0</v>
      </c>
      <c r="BH218" s="175">
        <f>IF(N218="sníž. přenesená",J218,0)</f>
        <v>0</v>
      </c>
      <c r="BI218" s="175">
        <f>IF(N218="nulová",J218,0)</f>
        <v>0</v>
      </c>
      <c r="BJ218" s="17" t="s">
        <v>79</v>
      </c>
      <c r="BK218" s="175">
        <f>ROUND(I218*H218,2)</f>
        <v>0</v>
      </c>
      <c r="BL218" s="17" t="s">
        <v>144</v>
      </c>
      <c r="BM218" s="174" t="s">
        <v>1318</v>
      </c>
    </row>
    <row r="219" s="2" customFormat="1" ht="16.5" customHeight="1">
      <c r="A219" s="36"/>
      <c r="B219" s="162"/>
      <c r="C219" s="181" t="s">
        <v>400</v>
      </c>
      <c r="D219" s="181" t="s">
        <v>149</v>
      </c>
      <c r="E219" s="182" t="s">
        <v>1319</v>
      </c>
      <c r="F219" s="183" t="s">
        <v>1320</v>
      </c>
      <c r="G219" s="184" t="s">
        <v>1103</v>
      </c>
      <c r="H219" s="185">
        <v>5</v>
      </c>
      <c r="I219" s="186"/>
      <c r="J219" s="187">
        <f>ROUND(I219*H219,2)</f>
        <v>0</v>
      </c>
      <c r="K219" s="183" t="s">
        <v>3</v>
      </c>
      <c r="L219" s="188"/>
      <c r="M219" s="189" t="s">
        <v>3</v>
      </c>
      <c r="N219" s="190" t="s">
        <v>42</v>
      </c>
      <c r="O219" s="70"/>
      <c r="P219" s="172">
        <f>O219*H219</f>
        <v>0</v>
      </c>
      <c r="Q219" s="172">
        <v>0</v>
      </c>
      <c r="R219" s="172">
        <f>Q219*H219</f>
        <v>0</v>
      </c>
      <c r="S219" s="172">
        <v>0</v>
      </c>
      <c r="T219" s="173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174" t="s">
        <v>152</v>
      </c>
      <c r="AT219" s="174" t="s">
        <v>149</v>
      </c>
      <c r="AU219" s="174" t="s">
        <v>81</v>
      </c>
      <c r="AY219" s="17" t="s">
        <v>135</v>
      </c>
      <c r="BE219" s="175">
        <f>IF(N219="základní",J219,0)</f>
        <v>0</v>
      </c>
      <c r="BF219" s="175">
        <f>IF(N219="snížená",J219,0)</f>
        <v>0</v>
      </c>
      <c r="BG219" s="175">
        <f>IF(N219="zákl. přenesená",J219,0)</f>
        <v>0</v>
      </c>
      <c r="BH219" s="175">
        <f>IF(N219="sníž. přenesená",J219,0)</f>
        <v>0</v>
      </c>
      <c r="BI219" s="175">
        <f>IF(N219="nulová",J219,0)</f>
        <v>0</v>
      </c>
      <c r="BJ219" s="17" t="s">
        <v>79</v>
      </c>
      <c r="BK219" s="175">
        <f>ROUND(I219*H219,2)</f>
        <v>0</v>
      </c>
      <c r="BL219" s="17" t="s">
        <v>144</v>
      </c>
      <c r="BM219" s="174" t="s">
        <v>1321</v>
      </c>
    </row>
    <row r="220" s="2" customFormat="1" ht="16.5" customHeight="1">
      <c r="A220" s="36"/>
      <c r="B220" s="162"/>
      <c r="C220" s="181" t="s">
        <v>345</v>
      </c>
      <c r="D220" s="181" t="s">
        <v>149</v>
      </c>
      <c r="E220" s="182" t="s">
        <v>1322</v>
      </c>
      <c r="F220" s="183" t="s">
        <v>1323</v>
      </c>
      <c r="G220" s="184" t="s">
        <v>1103</v>
      </c>
      <c r="H220" s="185">
        <v>1</v>
      </c>
      <c r="I220" s="186"/>
      <c r="J220" s="187">
        <f>ROUND(I220*H220,2)</f>
        <v>0</v>
      </c>
      <c r="K220" s="183" t="s">
        <v>3</v>
      </c>
      <c r="L220" s="188"/>
      <c r="M220" s="189" t="s">
        <v>3</v>
      </c>
      <c r="N220" s="190" t="s">
        <v>42</v>
      </c>
      <c r="O220" s="70"/>
      <c r="P220" s="172">
        <f>O220*H220</f>
        <v>0</v>
      </c>
      <c r="Q220" s="172">
        <v>0</v>
      </c>
      <c r="R220" s="172">
        <f>Q220*H220</f>
        <v>0</v>
      </c>
      <c r="S220" s="172">
        <v>0</v>
      </c>
      <c r="T220" s="173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74" t="s">
        <v>152</v>
      </c>
      <c r="AT220" s="174" t="s">
        <v>149</v>
      </c>
      <c r="AU220" s="174" t="s">
        <v>81</v>
      </c>
      <c r="AY220" s="17" t="s">
        <v>135</v>
      </c>
      <c r="BE220" s="175">
        <f>IF(N220="základní",J220,0)</f>
        <v>0</v>
      </c>
      <c r="BF220" s="175">
        <f>IF(N220="snížená",J220,0)</f>
        <v>0</v>
      </c>
      <c r="BG220" s="175">
        <f>IF(N220="zákl. přenesená",J220,0)</f>
        <v>0</v>
      </c>
      <c r="BH220" s="175">
        <f>IF(N220="sníž. přenesená",J220,0)</f>
        <v>0</v>
      </c>
      <c r="BI220" s="175">
        <f>IF(N220="nulová",J220,0)</f>
        <v>0</v>
      </c>
      <c r="BJ220" s="17" t="s">
        <v>79</v>
      </c>
      <c r="BK220" s="175">
        <f>ROUND(I220*H220,2)</f>
        <v>0</v>
      </c>
      <c r="BL220" s="17" t="s">
        <v>144</v>
      </c>
      <c r="BM220" s="174" t="s">
        <v>1324</v>
      </c>
    </row>
    <row r="221" s="2" customFormat="1" ht="16.5" customHeight="1">
      <c r="A221" s="36"/>
      <c r="B221" s="162"/>
      <c r="C221" s="181" t="s">
        <v>420</v>
      </c>
      <c r="D221" s="181" t="s">
        <v>149</v>
      </c>
      <c r="E221" s="182" t="s">
        <v>1325</v>
      </c>
      <c r="F221" s="183" t="s">
        <v>1326</v>
      </c>
      <c r="G221" s="184" t="s">
        <v>1103</v>
      </c>
      <c r="H221" s="185">
        <v>1</v>
      </c>
      <c r="I221" s="186"/>
      <c r="J221" s="187">
        <f>ROUND(I221*H221,2)</f>
        <v>0</v>
      </c>
      <c r="K221" s="183" t="s">
        <v>3</v>
      </c>
      <c r="L221" s="188"/>
      <c r="M221" s="189" t="s">
        <v>3</v>
      </c>
      <c r="N221" s="190" t="s">
        <v>42</v>
      </c>
      <c r="O221" s="70"/>
      <c r="P221" s="172">
        <f>O221*H221</f>
        <v>0</v>
      </c>
      <c r="Q221" s="172">
        <v>0</v>
      </c>
      <c r="R221" s="172">
        <f>Q221*H221</f>
        <v>0</v>
      </c>
      <c r="S221" s="172">
        <v>0</v>
      </c>
      <c r="T221" s="173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174" t="s">
        <v>152</v>
      </c>
      <c r="AT221" s="174" t="s">
        <v>149</v>
      </c>
      <c r="AU221" s="174" t="s">
        <v>81</v>
      </c>
      <c r="AY221" s="17" t="s">
        <v>135</v>
      </c>
      <c r="BE221" s="175">
        <f>IF(N221="základní",J221,0)</f>
        <v>0</v>
      </c>
      <c r="BF221" s="175">
        <f>IF(N221="snížená",J221,0)</f>
        <v>0</v>
      </c>
      <c r="BG221" s="175">
        <f>IF(N221="zákl. přenesená",J221,0)</f>
        <v>0</v>
      </c>
      <c r="BH221" s="175">
        <f>IF(N221="sníž. přenesená",J221,0)</f>
        <v>0</v>
      </c>
      <c r="BI221" s="175">
        <f>IF(N221="nulová",J221,0)</f>
        <v>0</v>
      </c>
      <c r="BJ221" s="17" t="s">
        <v>79</v>
      </c>
      <c r="BK221" s="175">
        <f>ROUND(I221*H221,2)</f>
        <v>0</v>
      </c>
      <c r="BL221" s="17" t="s">
        <v>144</v>
      </c>
      <c r="BM221" s="174" t="s">
        <v>1327</v>
      </c>
    </row>
    <row r="222" s="2" customFormat="1" ht="16.5" customHeight="1">
      <c r="A222" s="36"/>
      <c r="B222" s="162"/>
      <c r="C222" s="181" t="s">
        <v>885</v>
      </c>
      <c r="D222" s="181" t="s">
        <v>149</v>
      </c>
      <c r="E222" s="182" t="s">
        <v>1328</v>
      </c>
      <c r="F222" s="183" t="s">
        <v>1329</v>
      </c>
      <c r="G222" s="184" t="s">
        <v>1103</v>
      </c>
      <c r="H222" s="185">
        <v>1</v>
      </c>
      <c r="I222" s="186"/>
      <c r="J222" s="187">
        <f>ROUND(I222*H222,2)</f>
        <v>0</v>
      </c>
      <c r="K222" s="183" t="s">
        <v>3</v>
      </c>
      <c r="L222" s="188"/>
      <c r="M222" s="189" t="s">
        <v>3</v>
      </c>
      <c r="N222" s="190" t="s">
        <v>42</v>
      </c>
      <c r="O222" s="70"/>
      <c r="P222" s="172">
        <f>O222*H222</f>
        <v>0</v>
      </c>
      <c r="Q222" s="172">
        <v>0</v>
      </c>
      <c r="R222" s="172">
        <f>Q222*H222</f>
        <v>0</v>
      </c>
      <c r="S222" s="172">
        <v>0</v>
      </c>
      <c r="T222" s="173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174" t="s">
        <v>152</v>
      </c>
      <c r="AT222" s="174" t="s">
        <v>149</v>
      </c>
      <c r="AU222" s="174" t="s">
        <v>81</v>
      </c>
      <c r="AY222" s="17" t="s">
        <v>135</v>
      </c>
      <c r="BE222" s="175">
        <f>IF(N222="základní",J222,0)</f>
        <v>0</v>
      </c>
      <c r="BF222" s="175">
        <f>IF(N222="snížená",J222,0)</f>
        <v>0</v>
      </c>
      <c r="BG222" s="175">
        <f>IF(N222="zákl. přenesená",J222,0)</f>
        <v>0</v>
      </c>
      <c r="BH222" s="175">
        <f>IF(N222="sníž. přenesená",J222,0)</f>
        <v>0</v>
      </c>
      <c r="BI222" s="175">
        <f>IF(N222="nulová",J222,0)</f>
        <v>0</v>
      </c>
      <c r="BJ222" s="17" t="s">
        <v>79</v>
      </c>
      <c r="BK222" s="175">
        <f>ROUND(I222*H222,2)</f>
        <v>0</v>
      </c>
      <c r="BL222" s="17" t="s">
        <v>144</v>
      </c>
      <c r="BM222" s="174" t="s">
        <v>1330</v>
      </c>
    </row>
    <row r="223" s="2" customFormat="1" ht="16.5" customHeight="1">
      <c r="A223" s="36"/>
      <c r="B223" s="162"/>
      <c r="C223" s="181" t="s">
        <v>906</v>
      </c>
      <c r="D223" s="181" t="s">
        <v>149</v>
      </c>
      <c r="E223" s="182" t="s">
        <v>1331</v>
      </c>
      <c r="F223" s="183" t="s">
        <v>1332</v>
      </c>
      <c r="G223" s="184" t="s">
        <v>1103</v>
      </c>
      <c r="H223" s="185">
        <v>2</v>
      </c>
      <c r="I223" s="186"/>
      <c r="J223" s="187">
        <f>ROUND(I223*H223,2)</f>
        <v>0</v>
      </c>
      <c r="K223" s="183" t="s">
        <v>3</v>
      </c>
      <c r="L223" s="188"/>
      <c r="M223" s="189" t="s">
        <v>3</v>
      </c>
      <c r="N223" s="190" t="s">
        <v>42</v>
      </c>
      <c r="O223" s="70"/>
      <c r="P223" s="172">
        <f>O223*H223</f>
        <v>0</v>
      </c>
      <c r="Q223" s="172">
        <v>0</v>
      </c>
      <c r="R223" s="172">
        <f>Q223*H223</f>
        <v>0</v>
      </c>
      <c r="S223" s="172">
        <v>0</v>
      </c>
      <c r="T223" s="173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74" t="s">
        <v>152</v>
      </c>
      <c r="AT223" s="174" t="s">
        <v>149</v>
      </c>
      <c r="AU223" s="174" t="s">
        <v>81</v>
      </c>
      <c r="AY223" s="17" t="s">
        <v>135</v>
      </c>
      <c r="BE223" s="175">
        <f>IF(N223="základní",J223,0)</f>
        <v>0</v>
      </c>
      <c r="BF223" s="175">
        <f>IF(N223="snížená",J223,0)</f>
        <v>0</v>
      </c>
      <c r="BG223" s="175">
        <f>IF(N223="zákl. přenesená",J223,0)</f>
        <v>0</v>
      </c>
      <c r="BH223" s="175">
        <f>IF(N223="sníž. přenesená",J223,0)</f>
        <v>0</v>
      </c>
      <c r="BI223" s="175">
        <f>IF(N223="nulová",J223,0)</f>
        <v>0</v>
      </c>
      <c r="BJ223" s="17" t="s">
        <v>79</v>
      </c>
      <c r="BK223" s="175">
        <f>ROUND(I223*H223,2)</f>
        <v>0</v>
      </c>
      <c r="BL223" s="17" t="s">
        <v>144</v>
      </c>
      <c r="BM223" s="174" t="s">
        <v>1333</v>
      </c>
    </row>
    <row r="224" s="2" customFormat="1" ht="16.5" customHeight="1">
      <c r="A224" s="36"/>
      <c r="B224" s="162"/>
      <c r="C224" s="181" t="s">
        <v>911</v>
      </c>
      <c r="D224" s="181" t="s">
        <v>149</v>
      </c>
      <c r="E224" s="182" t="s">
        <v>1334</v>
      </c>
      <c r="F224" s="183" t="s">
        <v>1335</v>
      </c>
      <c r="G224" s="184" t="s">
        <v>1103</v>
      </c>
      <c r="H224" s="185">
        <v>6</v>
      </c>
      <c r="I224" s="186"/>
      <c r="J224" s="187">
        <f>ROUND(I224*H224,2)</f>
        <v>0</v>
      </c>
      <c r="K224" s="183" t="s">
        <v>3</v>
      </c>
      <c r="L224" s="188"/>
      <c r="M224" s="189" t="s">
        <v>3</v>
      </c>
      <c r="N224" s="190" t="s">
        <v>42</v>
      </c>
      <c r="O224" s="70"/>
      <c r="P224" s="172">
        <f>O224*H224</f>
        <v>0</v>
      </c>
      <c r="Q224" s="172">
        <v>0</v>
      </c>
      <c r="R224" s="172">
        <f>Q224*H224</f>
        <v>0</v>
      </c>
      <c r="S224" s="172">
        <v>0</v>
      </c>
      <c r="T224" s="173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174" t="s">
        <v>152</v>
      </c>
      <c r="AT224" s="174" t="s">
        <v>149</v>
      </c>
      <c r="AU224" s="174" t="s">
        <v>81</v>
      </c>
      <c r="AY224" s="17" t="s">
        <v>135</v>
      </c>
      <c r="BE224" s="175">
        <f>IF(N224="základní",J224,0)</f>
        <v>0</v>
      </c>
      <c r="BF224" s="175">
        <f>IF(N224="snížená",J224,0)</f>
        <v>0</v>
      </c>
      <c r="BG224" s="175">
        <f>IF(N224="zákl. přenesená",J224,0)</f>
        <v>0</v>
      </c>
      <c r="BH224" s="175">
        <f>IF(N224="sníž. přenesená",J224,0)</f>
        <v>0</v>
      </c>
      <c r="BI224" s="175">
        <f>IF(N224="nulová",J224,0)</f>
        <v>0</v>
      </c>
      <c r="BJ224" s="17" t="s">
        <v>79</v>
      </c>
      <c r="BK224" s="175">
        <f>ROUND(I224*H224,2)</f>
        <v>0</v>
      </c>
      <c r="BL224" s="17" t="s">
        <v>144</v>
      </c>
      <c r="BM224" s="174" t="s">
        <v>1336</v>
      </c>
    </row>
    <row r="225" s="2" customFormat="1" ht="16.5" customHeight="1">
      <c r="A225" s="36"/>
      <c r="B225" s="162"/>
      <c r="C225" s="181" t="s">
        <v>916</v>
      </c>
      <c r="D225" s="181" t="s">
        <v>149</v>
      </c>
      <c r="E225" s="182" t="s">
        <v>1337</v>
      </c>
      <c r="F225" s="183" t="s">
        <v>1338</v>
      </c>
      <c r="G225" s="184" t="s">
        <v>1103</v>
      </c>
      <c r="H225" s="185">
        <v>6</v>
      </c>
      <c r="I225" s="186"/>
      <c r="J225" s="187">
        <f>ROUND(I225*H225,2)</f>
        <v>0</v>
      </c>
      <c r="K225" s="183" t="s">
        <v>3</v>
      </c>
      <c r="L225" s="188"/>
      <c r="M225" s="189" t="s">
        <v>3</v>
      </c>
      <c r="N225" s="190" t="s">
        <v>42</v>
      </c>
      <c r="O225" s="70"/>
      <c r="P225" s="172">
        <f>O225*H225</f>
        <v>0</v>
      </c>
      <c r="Q225" s="172">
        <v>0</v>
      </c>
      <c r="R225" s="172">
        <f>Q225*H225</f>
        <v>0</v>
      </c>
      <c r="S225" s="172">
        <v>0</v>
      </c>
      <c r="T225" s="173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74" t="s">
        <v>152</v>
      </c>
      <c r="AT225" s="174" t="s">
        <v>149</v>
      </c>
      <c r="AU225" s="174" t="s">
        <v>81</v>
      </c>
      <c r="AY225" s="17" t="s">
        <v>135</v>
      </c>
      <c r="BE225" s="175">
        <f>IF(N225="základní",J225,0)</f>
        <v>0</v>
      </c>
      <c r="BF225" s="175">
        <f>IF(N225="snížená",J225,0)</f>
        <v>0</v>
      </c>
      <c r="BG225" s="175">
        <f>IF(N225="zákl. přenesená",J225,0)</f>
        <v>0</v>
      </c>
      <c r="BH225" s="175">
        <f>IF(N225="sníž. přenesená",J225,0)</f>
        <v>0</v>
      </c>
      <c r="BI225" s="175">
        <f>IF(N225="nulová",J225,0)</f>
        <v>0</v>
      </c>
      <c r="BJ225" s="17" t="s">
        <v>79</v>
      </c>
      <c r="BK225" s="175">
        <f>ROUND(I225*H225,2)</f>
        <v>0</v>
      </c>
      <c r="BL225" s="17" t="s">
        <v>144</v>
      </c>
      <c r="BM225" s="174" t="s">
        <v>1339</v>
      </c>
    </row>
    <row r="226" s="2" customFormat="1" ht="16.5" customHeight="1">
      <c r="A226" s="36"/>
      <c r="B226" s="162"/>
      <c r="C226" s="181" t="s">
        <v>415</v>
      </c>
      <c r="D226" s="181" t="s">
        <v>149</v>
      </c>
      <c r="E226" s="182" t="s">
        <v>1340</v>
      </c>
      <c r="F226" s="183" t="s">
        <v>1341</v>
      </c>
      <c r="G226" s="184" t="s">
        <v>1103</v>
      </c>
      <c r="H226" s="185">
        <v>1</v>
      </c>
      <c r="I226" s="186"/>
      <c r="J226" s="187">
        <f>ROUND(I226*H226,2)</f>
        <v>0</v>
      </c>
      <c r="K226" s="183" t="s">
        <v>3</v>
      </c>
      <c r="L226" s="188"/>
      <c r="M226" s="189" t="s">
        <v>3</v>
      </c>
      <c r="N226" s="190" t="s">
        <v>42</v>
      </c>
      <c r="O226" s="70"/>
      <c r="P226" s="172">
        <f>O226*H226</f>
        <v>0</v>
      </c>
      <c r="Q226" s="172">
        <v>0</v>
      </c>
      <c r="R226" s="172">
        <f>Q226*H226</f>
        <v>0</v>
      </c>
      <c r="S226" s="172">
        <v>0</v>
      </c>
      <c r="T226" s="173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174" t="s">
        <v>152</v>
      </c>
      <c r="AT226" s="174" t="s">
        <v>149</v>
      </c>
      <c r="AU226" s="174" t="s">
        <v>81</v>
      </c>
      <c r="AY226" s="17" t="s">
        <v>135</v>
      </c>
      <c r="BE226" s="175">
        <f>IF(N226="základní",J226,0)</f>
        <v>0</v>
      </c>
      <c r="BF226" s="175">
        <f>IF(N226="snížená",J226,0)</f>
        <v>0</v>
      </c>
      <c r="BG226" s="175">
        <f>IF(N226="zákl. přenesená",J226,0)</f>
        <v>0</v>
      </c>
      <c r="BH226" s="175">
        <f>IF(N226="sníž. přenesená",J226,0)</f>
        <v>0</v>
      </c>
      <c r="BI226" s="175">
        <f>IF(N226="nulová",J226,0)</f>
        <v>0</v>
      </c>
      <c r="BJ226" s="17" t="s">
        <v>79</v>
      </c>
      <c r="BK226" s="175">
        <f>ROUND(I226*H226,2)</f>
        <v>0</v>
      </c>
      <c r="BL226" s="17" t="s">
        <v>144</v>
      </c>
      <c r="BM226" s="174" t="s">
        <v>1342</v>
      </c>
    </row>
    <row r="227" s="2" customFormat="1" ht="16.5" customHeight="1">
      <c r="A227" s="36"/>
      <c r="B227" s="162"/>
      <c r="C227" s="181" t="s">
        <v>425</v>
      </c>
      <c r="D227" s="181" t="s">
        <v>149</v>
      </c>
      <c r="E227" s="182" t="s">
        <v>1343</v>
      </c>
      <c r="F227" s="183" t="s">
        <v>1344</v>
      </c>
      <c r="G227" s="184" t="s">
        <v>1103</v>
      </c>
      <c r="H227" s="185">
        <v>2</v>
      </c>
      <c r="I227" s="186"/>
      <c r="J227" s="187">
        <f>ROUND(I227*H227,2)</f>
        <v>0</v>
      </c>
      <c r="K227" s="183" t="s">
        <v>3</v>
      </c>
      <c r="L227" s="188"/>
      <c r="M227" s="189" t="s">
        <v>3</v>
      </c>
      <c r="N227" s="190" t="s">
        <v>42</v>
      </c>
      <c r="O227" s="70"/>
      <c r="P227" s="172">
        <f>O227*H227</f>
        <v>0</v>
      </c>
      <c r="Q227" s="172">
        <v>0</v>
      </c>
      <c r="R227" s="172">
        <f>Q227*H227</f>
        <v>0</v>
      </c>
      <c r="S227" s="172">
        <v>0</v>
      </c>
      <c r="T227" s="173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74" t="s">
        <v>152</v>
      </c>
      <c r="AT227" s="174" t="s">
        <v>149</v>
      </c>
      <c r="AU227" s="174" t="s">
        <v>81</v>
      </c>
      <c r="AY227" s="17" t="s">
        <v>135</v>
      </c>
      <c r="BE227" s="175">
        <f>IF(N227="základní",J227,0)</f>
        <v>0</v>
      </c>
      <c r="BF227" s="175">
        <f>IF(N227="snížená",J227,0)</f>
        <v>0</v>
      </c>
      <c r="BG227" s="175">
        <f>IF(N227="zákl. přenesená",J227,0)</f>
        <v>0</v>
      </c>
      <c r="BH227" s="175">
        <f>IF(N227="sníž. přenesená",J227,0)</f>
        <v>0</v>
      </c>
      <c r="BI227" s="175">
        <f>IF(N227="nulová",J227,0)</f>
        <v>0</v>
      </c>
      <c r="BJ227" s="17" t="s">
        <v>79</v>
      </c>
      <c r="BK227" s="175">
        <f>ROUND(I227*H227,2)</f>
        <v>0</v>
      </c>
      <c r="BL227" s="17" t="s">
        <v>144</v>
      </c>
      <c r="BM227" s="174" t="s">
        <v>1345</v>
      </c>
    </row>
    <row r="228" s="2" customFormat="1" ht="16.5" customHeight="1">
      <c r="A228" s="36"/>
      <c r="B228" s="162"/>
      <c r="C228" s="181" t="s">
        <v>410</v>
      </c>
      <c r="D228" s="181" t="s">
        <v>149</v>
      </c>
      <c r="E228" s="182" t="s">
        <v>1346</v>
      </c>
      <c r="F228" s="183" t="s">
        <v>1347</v>
      </c>
      <c r="G228" s="184" t="s">
        <v>1169</v>
      </c>
      <c r="H228" s="185">
        <v>1</v>
      </c>
      <c r="I228" s="186"/>
      <c r="J228" s="187">
        <f>ROUND(I228*H228,2)</f>
        <v>0</v>
      </c>
      <c r="K228" s="183" t="s">
        <v>3</v>
      </c>
      <c r="L228" s="188"/>
      <c r="M228" s="189" t="s">
        <v>3</v>
      </c>
      <c r="N228" s="190" t="s">
        <v>42</v>
      </c>
      <c r="O228" s="70"/>
      <c r="P228" s="172">
        <f>O228*H228</f>
        <v>0</v>
      </c>
      <c r="Q228" s="172">
        <v>0</v>
      </c>
      <c r="R228" s="172">
        <f>Q228*H228</f>
        <v>0</v>
      </c>
      <c r="S228" s="172">
        <v>0</v>
      </c>
      <c r="T228" s="173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174" t="s">
        <v>152</v>
      </c>
      <c r="AT228" s="174" t="s">
        <v>149</v>
      </c>
      <c r="AU228" s="174" t="s">
        <v>81</v>
      </c>
      <c r="AY228" s="17" t="s">
        <v>135</v>
      </c>
      <c r="BE228" s="175">
        <f>IF(N228="základní",J228,0)</f>
        <v>0</v>
      </c>
      <c r="BF228" s="175">
        <f>IF(N228="snížená",J228,0)</f>
        <v>0</v>
      </c>
      <c r="BG228" s="175">
        <f>IF(N228="zákl. přenesená",J228,0)</f>
        <v>0</v>
      </c>
      <c r="BH228" s="175">
        <f>IF(N228="sníž. přenesená",J228,0)</f>
        <v>0</v>
      </c>
      <c r="BI228" s="175">
        <f>IF(N228="nulová",J228,0)</f>
        <v>0</v>
      </c>
      <c r="BJ228" s="17" t="s">
        <v>79</v>
      </c>
      <c r="BK228" s="175">
        <f>ROUND(I228*H228,2)</f>
        <v>0</v>
      </c>
      <c r="BL228" s="17" t="s">
        <v>144</v>
      </c>
      <c r="BM228" s="174" t="s">
        <v>1348</v>
      </c>
    </row>
    <row r="229" s="2" customFormat="1" ht="16.5" customHeight="1">
      <c r="A229" s="36"/>
      <c r="B229" s="162"/>
      <c r="C229" s="163" t="s">
        <v>920</v>
      </c>
      <c r="D229" s="163" t="s">
        <v>139</v>
      </c>
      <c r="E229" s="164" t="s">
        <v>1349</v>
      </c>
      <c r="F229" s="165" t="s">
        <v>1350</v>
      </c>
      <c r="G229" s="166" t="s">
        <v>1169</v>
      </c>
      <c r="H229" s="167">
        <v>1</v>
      </c>
      <c r="I229" s="168"/>
      <c r="J229" s="169">
        <f>ROUND(I229*H229,2)</f>
        <v>0</v>
      </c>
      <c r="K229" s="165" t="s">
        <v>3</v>
      </c>
      <c r="L229" s="37"/>
      <c r="M229" s="170" t="s">
        <v>3</v>
      </c>
      <c r="N229" s="171" t="s">
        <v>42</v>
      </c>
      <c r="O229" s="70"/>
      <c r="P229" s="172">
        <f>O229*H229</f>
        <v>0</v>
      </c>
      <c r="Q229" s="172">
        <v>0</v>
      </c>
      <c r="R229" s="172">
        <f>Q229*H229</f>
        <v>0</v>
      </c>
      <c r="S229" s="172">
        <v>0</v>
      </c>
      <c r="T229" s="173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74" t="s">
        <v>144</v>
      </c>
      <c r="AT229" s="174" t="s">
        <v>139</v>
      </c>
      <c r="AU229" s="174" t="s">
        <v>81</v>
      </c>
      <c r="AY229" s="17" t="s">
        <v>135</v>
      </c>
      <c r="BE229" s="175">
        <f>IF(N229="základní",J229,0)</f>
        <v>0</v>
      </c>
      <c r="BF229" s="175">
        <f>IF(N229="snížená",J229,0)</f>
        <v>0</v>
      </c>
      <c r="BG229" s="175">
        <f>IF(N229="zákl. přenesená",J229,0)</f>
        <v>0</v>
      </c>
      <c r="BH229" s="175">
        <f>IF(N229="sníž. přenesená",J229,0)</f>
        <v>0</v>
      </c>
      <c r="BI229" s="175">
        <f>IF(N229="nulová",J229,0)</f>
        <v>0</v>
      </c>
      <c r="BJ229" s="17" t="s">
        <v>79</v>
      </c>
      <c r="BK229" s="175">
        <f>ROUND(I229*H229,2)</f>
        <v>0</v>
      </c>
      <c r="BL229" s="17" t="s">
        <v>144</v>
      </c>
      <c r="BM229" s="174" t="s">
        <v>1351</v>
      </c>
    </row>
    <row r="230" s="12" customFormat="1" ht="22.8" customHeight="1">
      <c r="A230" s="12"/>
      <c r="B230" s="149"/>
      <c r="C230" s="12"/>
      <c r="D230" s="150" t="s">
        <v>70</v>
      </c>
      <c r="E230" s="160" t="s">
        <v>1352</v>
      </c>
      <c r="F230" s="160" t="s">
        <v>1353</v>
      </c>
      <c r="G230" s="12"/>
      <c r="H230" s="12"/>
      <c r="I230" s="152"/>
      <c r="J230" s="161">
        <f>BK230</f>
        <v>0</v>
      </c>
      <c r="K230" s="12"/>
      <c r="L230" s="149"/>
      <c r="M230" s="154"/>
      <c r="N230" s="155"/>
      <c r="O230" s="155"/>
      <c r="P230" s="156">
        <f>SUM(P231:P247)</f>
        <v>0</v>
      </c>
      <c r="Q230" s="155"/>
      <c r="R230" s="156">
        <f>SUM(R231:R247)</f>
        <v>0</v>
      </c>
      <c r="S230" s="155"/>
      <c r="T230" s="157">
        <f>SUM(T231:T247)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150" t="s">
        <v>79</v>
      </c>
      <c r="AT230" s="158" t="s">
        <v>70</v>
      </c>
      <c r="AU230" s="158" t="s">
        <v>79</v>
      </c>
      <c r="AY230" s="150" t="s">
        <v>135</v>
      </c>
      <c r="BK230" s="159">
        <f>SUM(BK231:BK247)</f>
        <v>0</v>
      </c>
    </row>
    <row r="231" s="2" customFormat="1" ht="16.5" customHeight="1">
      <c r="A231" s="36"/>
      <c r="B231" s="162"/>
      <c r="C231" s="181" t="s">
        <v>1354</v>
      </c>
      <c r="D231" s="181" t="s">
        <v>149</v>
      </c>
      <c r="E231" s="182" t="s">
        <v>1355</v>
      </c>
      <c r="F231" s="183" t="s">
        <v>1356</v>
      </c>
      <c r="G231" s="184" t="s">
        <v>1103</v>
      </c>
      <c r="H231" s="185">
        <v>1</v>
      </c>
      <c r="I231" s="186"/>
      <c r="J231" s="187">
        <f>ROUND(I231*H231,2)</f>
        <v>0</v>
      </c>
      <c r="K231" s="183" t="s">
        <v>3</v>
      </c>
      <c r="L231" s="188"/>
      <c r="M231" s="189" t="s">
        <v>3</v>
      </c>
      <c r="N231" s="190" t="s">
        <v>42</v>
      </c>
      <c r="O231" s="70"/>
      <c r="P231" s="172">
        <f>O231*H231</f>
        <v>0</v>
      </c>
      <c r="Q231" s="172">
        <v>0</v>
      </c>
      <c r="R231" s="172">
        <f>Q231*H231</f>
        <v>0</v>
      </c>
      <c r="S231" s="172">
        <v>0</v>
      </c>
      <c r="T231" s="173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174" t="s">
        <v>152</v>
      </c>
      <c r="AT231" s="174" t="s">
        <v>149</v>
      </c>
      <c r="AU231" s="174" t="s">
        <v>81</v>
      </c>
      <c r="AY231" s="17" t="s">
        <v>135</v>
      </c>
      <c r="BE231" s="175">
        <f>IF(N231="základní",J231,0)</f>
        <v>0</v>
      </c>
      <c r="BF231" s="175">
        <f>IF(N231="snížená",J231,0)</f>
        <v>0</v>
      </c>
      <c r="BG231" s="175">
        <f>IF(N231="zákl. přenesená",J231,0)</f>
        <v>0</v>
      </c>
      <c r="BH231" s="175">
        <f>IF(N231="sníž. přenesená",J231,0)</f>
        <v>0</v>
      </c>
      <c r="BI231" s="175">
        <f>IF(N231="nulová",J231,0)</f>
        <v>0</v>
      </c>
      <c r="BJ231" s="17" t="s">
        <v>79</v>
      </c>
      <c r="BK231" s="175">
        <f>ROUND(I231*H231,2)</f>
        <v>0</v>
      </c>
      <c r="BL231" s="17" t="s">
        <v>144</v>
      </c>
      <c r="BM231" s="174" t="s">
        <v>1357</v>
      </c>
    </row>
    <row r="232" s="2" customFormat="1" ht="16.5" customHeight="1">
      <c r="A232" s="36"/>
      <c r="B232" s="162"/>
      <c r="C232" s="181" t="s">
        <v>925</v>
      </c>
      <c r="D232" s="181" t="s">
        <v>149</v>
      </c>
      <c r="E232" s="182" t="s">
        <v>1298</v>
      </c>
      <c r="F232" s="183" t="s">
        <v>1299</v>
      </c>
      <c r="G232" s="184" t="s">
        <v>1103</v>
      </c>
      <c r="H232" s="185">
        <v>1</v>
      </c>
      <c r="I232" s="186"/>
      <c r="J232" s="187">
        <f>ROUND(I232*H232,2)</f>
        <v>0</v>
      </c>
      <c r="K232" s="183" t="s">
        <v>3</v>
      </c>
      <c r="L232" s="188"/>
      <c r="M232" s="189" t="s">
        <v>3</v>
      </c>
      <c r="N232" s="190" t="s">
        <v>42</v>
      </c>
      <c r="O232" s="70"/>
      <c r="P232" s="172">
        <f>O232*H232</f>
        <v>0</v>
      </c>
      <c r="Q232" s="172">
        <v>0</v>
      </c>
      <c r="R232" s="172">
        <f>Q232*H232</f>
        <v>0</v>
      </c>
      <c r="S232" s="172">
        <v>0</v>
      </c>
      <c r="T232" s="173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74" t="s">
        <v>152</v>
      </c>
      <c r="AT232" s="174" t="s">
        <v>149</v>
      </c>
      <c r="AU232" s="174" t="s">
        <v>81</v>
      </c>
      <c r="AY232" s="17" t="s">
        <v>135</v>
      </c>
      <c r="BE232" s="175">
        <f>IF(N232="základní",J232,0)</f>
        <v>0</v>
      </c>
      <c r="BF232" s="175">
        <f>IF(N232="snížená",J232,0)</f>
        <v>0</v>
      </c>
      <c r="BG232" s="175">
        <f>IF(N232="zákl. přenesená",J232,0)</f>
        <v>0</v>
      </c>
      <c r="BH232" s="175">
        <f>IF(N232="sníž. přenesená",J232,0)</f>
        <v>0</v>
      </c>
      <c r="BI232" s="175">
        <f>IF(N232="nulová",J232,0)</f>
        <v>0</v>
      </c>
      <c r="BJ232" s="17" t="s">
        <v>79</v>
      </c>
      <c r="BK232" s="175">
        <f>ROUND(I232*H232,2)</f>
        <v>0</v>
      </c>
      <c r="BL232" s="17" t="s">
        <v>144</v>
      </c>
      <c r="BM232" s="174" t="s">
        <v>1358</v>
      </c>
    </row>
    <row r="233" s="2" customFormat="1" ht="16.5" customHeight="1">
      <c r="A233" s="36"/>
      <c r="B233" s="162"/>
      <c r="C233" s="181" t="s">
        <v>929</v>
      </c>
      <c r="D233" s="181" t="s">
        <v>149</v>
      </c>
      <c r="E233" s="182" t="s">
        <v>1359</v>
      </c>
      <c r="F233" s="183" t="s">
        <v>1360</v>
      </c>
      <c r="G233" s="184" t="s">
        <v>1103</v>
      </c>
      <c r="H233" s="185">
        <v>4</v>
      </c>
      <c r="I233" s="186"/>
      <c r="J233" s="187">
        <f>ROUND(I233*H233,2)</f>
        <v>0</v>
      </c>
      <c r="K233" s="183" t="s">
        <v>3</v>
      </c>
      <c r="L233" s="188"/>
      <c r="M233" s="189" t="s">
        <v>3</v>
      </c>
      <c r="N233" s="190" t="s">
        <v>42</v>
      </c>
      <c r="O233" s="70"/>
      <c r="P233" s="172">
        <f>O233*H233</f>
        <v>0</v>
      </c>
      <c r="Q233" s="172">
        <v>0</v>
      </c>
      <c r="R233" s="172">
        <f>Q233*H233</f>
        <v>0</v>
      </c>
      <c r="S233" s="172">
        <v>0</v>
      </c>
      <c r="T233" s="173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74" t="s">
        <v>152</v>
      </c>
      <c r="AT233" s="174" t="s">
        <v>149</v>
      </c>
      <c r="AU233" s="174" t="s">
        <v>81</v>
      </c>
      <c r="AY233" s="17" t="s">
        <v>135</v>
      </c>
      <c r="BE233" s="175">
        <f>IF(N233="základní",J233,0)</f>
        <v>0</v>
      </c>
      <c r="BF233" s="175">
        <f>IF(N233="snížená",J233,0)</f>
        <v>0</v>
      </c>
      <c r="BG233" s="175">
        <f>IF(N233="zákl. přenesená",J233,0)</f>
        <v>0</v>
      </c>
      <c r="BH233" s="175">
        <f>IF(N233="sníž. přenesená",J233,0)</f>
        <v>0</v>
      </c>
      <c r="BI233" s="175">
        <f>IF(N233="nulová",J233,0)</f>
        <v>0</v>
      </c>
      <c r="BJ233" s="17" t="s">
        <v>79</v>
      </c>
      <c r="BK233" s="175">
        <f>ROUND(I233*H233,2)</f>
        <v>0</v>
      </c>
      <c r="BL233" s="17" t="s">
        <v>144</v>
      </c>
      <c r="BM233" s="174" t="s">
        <v>1361</v>
      </c>
    </row>
    <row r="234" s="2" customFormat="1" ht="16.5" customHeight="1">
      <c r="A234" s="36"/>
      <c r="B234" s="162"/>
      <c r="C234" s="181" t="s">
        <v>890</v>
      </c>
      <c r="D234" s="181" t="s">
        <v>149</v>
      </c>
      <c r="E234" s="182" t="s">
        <v>1304</v>
      </c>
      <c r="F234" s="183" t="s">
        <v>1305</v>
      </c>
      <c r="G234" s="184" t="s">
        <v>1306</v>
      </c>
      <c r="H234" s="185">
        <v>2</v>
      </c>
      <c r="I234" s="186"/>
      <c r="J234" s="187">
        <f>ROUND(I234*H234,2)</f>
        <v>0</v>
      </c>
      <c r="K234" s="183" t="s">
        <v>3</v>
      </c>
      <c r="L234" s="188"/>
      <c r="M234" s="189" t="s">
        <v>3</v>
      </c>
      <c r="N234" s="190" t="s">
        <v>42</v>
      </c>
      <c r="O234" s="70"/>
      <c r="P234" s="172">
        <f>O234*H234</f>
        <v>0</v>
      </c>
      <c r="Q234" s="172">
        <v>0</v>
      </c>
      <c r="R234" s="172">
        <f>Q234*H234</f>
        <v>0</v>
      </c>
      <c r="S234" s="172">
        <v>0</v>
      </c>
      <c r="T234" s="173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174" t="s">
        <v>152</v>
      </c>
      <c r="AT234" s="174" t="s">
        <v>149</v>
      </c>
      <c r="AU234" s="174" t="s">
        <v>81</v>
      </c>
      <c r="AY234" s="17" t="s">
        <v>135</v>
      </c>
      <c r="BE234" s="175">
        <f>IF(N234="základní",J234,0)</f>
        <v>0</v>
      </c>
      <c r="BF234" s="175">
        <f>IF(N234="snížená",J234,0)</f>
        <v>0</v>
      </c>
      <c r="BG234" s="175">
        <f>IF(N234="zákl. přenesená",J234,0)</f>
        <v>0</v>
      </c>
      <c r="BH234" s="175">
        <f>IF(N234="sníž. přenesená",J234,0)</f>
        <v>0</v>
      </c>
      <c r="BI234" s="175">
        <f>IF(N234="nulová",J234,0)</f>
        <v>0</v>
      </c>
      <c r="BJ234" s="17" t="s">
        <v>79</v>
      </c>
      <c r="BK234" s="175">
        <f>ROUND(I234*H234,2)</f>
        <v>0</v>
      </c>
      <c r="BL234" s="17" t="s">
        <v>144</v>
      </c>
      <c r="BM234" s="174" t="s">
        <v>1362</v>
      </c>
    </row>
    <row r="235" s="2" customFormat="1" ht="16.5" customHeight="1">
      <c r="A235" s="36"/>
      <c r="B235" s="162"/>
      <c r="C235" s="181" t="s">
        <v>895</v>
      </c>
      <c r="D235" s="181" t="s">
        <v>149</v>
      </c>
      <c r="E235" s="182" t="s">
        <v>1309</v>
      </c>
      <c r="F235" s="183" t="s">
        <v>1310</v>
      </c>
      <c r="G235" s="184" t="s">
        <v>1306</v>
      </c>
      <c r="H235" s="185">
        <v>2</v>
      </c>
      <c r="I235" s="186"/>
      <c r="J235" s="187">
        <f>ROUND(I235*H235,2)</f>
        <v>0</v>
      </c>
      <c r="K235" s="183" t="s">
        <v>3</v>
      </c>
      <c r="L235" s="188"/>
      <c r="M235" s="189" t="s">
        <v>3</v>
      </c>
      <c r="N235" s="190" t="s">
        <v>42</v>
      </c>
      <c r="O235" s="70"/>
      <c r="P235" s="172">
        <f>O235*H235</f>
        <v>0</v>
      </c>
      <c r="Q235" s="172">
        <v>0</v>
      </c>
      <c r="R235" s="172">
        <f>Q235*H235</f>
        <v>0</v>
      </c>
      <c r="S235" s="172">
        <v>0</v>
      </c>
      <c r="T235" s="173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74" t="s">
        <v>152</v>
      </c>
      <c r="AT235" s="174" t="s">
        <v>149</v>
      </c>
      <c r="AU235" s="174" t="s">
        <v>81</v>
      </c>
      <c r="AY235" s="17" t="s">
        <v>135</v>
      </c>
      <c r="BE235" s="175">
        <f>IF(N235="základní",J235,0)</f>
        <v>0</v>
      </c>
      <c r="BF235" s="175">
        <f>IF(N235="snížená",J235,0)</f>
        <v>0</v>
      </c>
      <c r="BG235" s="175">
        <f>IF(N235="zákl. přenesená",J235,0)</f>
        <v>0</v>
      </c>
      <c r="BH235" s="175">
        <f>IF(N235="sníž. přenesená",J235,0)</f>
        <v>0</v>
      </c>
      <c r="BI235" s="175">
        <f>IF(N235="nulová",J235,0)</f>
        <v>0</v>
      </c>
      <c r="BJ235" s="17" t="s">
        <v>79</v>
      </c>
      <c r="BK235" s="175">
        <f>ROUND(I235*H235,2)</f>
        <v>0</v>
      </c>
      <c r="BL235" s="17" t="s">
        <v>144</v>
      </c>
      <c r="BM235" s="174" t="s">
        <v>1363</v>
      </c>
    </row>
    <row r="236" s="2" customFormat="1" ht="16.5" customHeight="1">
      <c r="A236" s="36"/>
      <c r="B236" s="162"/>
      <c r="C236" s="181" t="s">
        <v>897</v>
      </c>
      <c r="D236" s="181" t="s">
        <v>149</v>
      </c>
      <c r="E236" s="182" t="s">
        <v>1364</v>
      </c>
      <c r="F236" s="183" t="s">
        <v>1365</v>
      </c>
      <c r="G236" s="184" t="s">
        <v>1103</v>
      </c>
      <c r="H236" s="185">
        <v>4</v>
      </c>
      <c r="I236" s="186"/>
      <c r="J236" s="187">
        <f>ROUND(I236*H236,2)</f>
        <v>0</v>
      </c>
      <c r="K236" s="183" t="s">
        <v>3</v>
      </c>
      <c r="L236" s="188"/>
      <c r="M236" s="189" t="s">
        <v>3</v>
      </c>
      <c r="N236" s="190" t="s">
        <v>42</v>
      </c>
      <c r="O236" s="70"/>
      <c r="P236" s="172">
        <f>O236*H236</f>
        <v>0</v>
      </c>
      <c r="Q236" s="172">
        <v>0</v>
      </c>
      <c r="R236" s="172">
        <f>Q236*H236</f>
        <v>0</v>
      </c>
      <c r="S236" s="172">
        <v>0</v>
      </c>
      <c r="T236" s="173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74" t="s">
        <v>152</v>
      </c>
      <c r="AT236" s="174" t="s">
        <v>149</v>
      </c>
      <c r="AU236" s="174" t="s">
        <v>81</v>
      </c>
      <c r="AY236" s="17" t="s">
        <v>135</v>
      </c>
      <c r="BE236" s="175">
        <f>IF(N236="základní",J236,0)</f>
        <v>0</v>
      </c>
      <c r="BF236" s="175">
        <f>IF(N236="snížená",J236,0)</f>
        <v>0</v>
      </c>
      <c r="BG236" s="175">
        <f>IF(N236="zákl. přenesená",J236,0)</f>
        <v>0</v>
      </c>
      <c r="BH236" s="175">
        <f>IF(N236="sníž. přenesená",J236,0)</f>
        <v>0</v>
      </c>
      <c r="BI236" s="175">
        <f>IF(N236="nulová",J236,0)</f>
        <v>0</v>
      </c>
      <c r="BJ236" s="17" t="s">
        <v>79</v>
      </c>
      <c r="BK236" s="175">
        <f>ROUND(I236*H236,2)</f>
        <v>0</v>
      </c>
      <c r="BL236" s="17" t="s">
        <v>144</v>
      </c>
      <c r="BM236" s="174" t="s">
        <v>1366</v>
      </c>
    </row>
    <row r="237" s="2" customFormat="1" ht="16.5" customHeight="1">
      <c r="A237" s="36"/>
      <c r="B237" s="162"/>
      <c r="C237" s="181" t="s">
        <v>902</v>
      </c>
      <c r="D237" s="181" t="s">
        <v>149</v>
      </c>
      <c r="E237" s="182" t="s">
        <v>1367</v>
      </c>
      <c r="F237" s="183" t="s">
        <v>1368</v>
      </c>
      <c r="G237" s="184" t="s">
        <v>1103</v>
      </c>
      <c r="H237" s="185">
        <v>1</v>
      </c>
      <c r="I237" s="186"/>
      <c r="J237" s="187">
        <f>ROUND(I237*H237,2)</f>
        <v>0</v>
      </c>
      <c r="K237" s="183" t="s">
        <v>3</v>
      </c>
      <c r="L237" s="188"/>
      <c r="M237" s="189" t="s">
        <v>3</v>
      </c>
      <c r="N237" s="190" t="s">
        <v>42</v>
      </c>
      <c r="O237" s="70"/>
      <c r="P237" s="172">
        <f>O237*H237</f>
        <v>0</v>
      </c>
      <c r="Q237" s="172">
        <v>0</v>
      </c>
      <c r="R237" s="172">
        <f>Q237*H237</f>
        <v>0</v>
      </c>
      <c r="S237" s="172">
        <v>0</v>
      </c>
      <c r="T237" s="173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74" t="s">
        <v>152</v>
      </c>
      <c r="AT237" s="174" t="s">
        <v>149</v>
      </c>
      <c r="AU237" s="174" t="s">
        <v>81</v>
      </c>
      <c r="AY237" s="17" t="s">
        <v>135</v>
      </c>
      <c r="BE237" s="175">
        <f>IF(N237="základní",J237,0)</f>
        <v>0</v>
      </c>
      <c r="BF237" s="175">
        <f>IF(N237="snížená",J237,0)</f>
        <v>0</v>
      </c>
      <c r="BG237" s="175">
        <f>IF(N237="zákl. přenesená",J237,0)</f>
        <v>0</v>
      </c>
      <c r="BH237" s="175">
        <f>IF(N237="sníž. přenesená",J237,0)</f>
        <v>0</v>
      </c>
      <c r="BI237" s="175">
        <f>IF(N237="nulová",J237,0)</f>
        <v>0</v>
      </c>
      <c r="BJ237" s="17" t="s">
        <v>79</v>
      </c>
      <c r="BK237" s="175">
        <f>ROUND(I237*H237,2)</f>
        <v>0</v>
      </c>
      <c r="BL237" s="17" t="s">
        <v>144</v>
      </c>
      <c r="BM237" s="174" t="s">
        <v>1369</v>
      </c>
    </row>
    <row r="238" s="2" customFormat="1" ht="16.5" customHeight="1">
      <c r="A238" s="36"/>
      <c r="B238" s="162"/>
      <c r="C238" s="181" t="s">
        <v>430</v>
      </c>
      <c r="D238" s="181" t="s">
        <v>149</v>
      </c>
      <c r="E238" s="182" t="s">
        <v>1319</v>
      </c>
      <c r="F238" s="183" t="s">
        <v>1320</v>
      </c>
      <c r="G238" s="184" t="s">
        <v>1103</v>
      </c>
      <c r="H238" s="185">
        <v>2</v>
      </c>
      <c r="I238" s="186"/>
      <c r="J238" s="187">
        <f>ROUND(I238*H238,2)</f>
        <v>0</v>
      </c>
      <c r="K238" s="183" t="s">
        <v>3</v>
      </c>
      <c r="L238" s="188"/>
      <c r="M238" s="189" t="s">
        <v>3</v>
      </c>
      <c r="N238" s="190" t="s">
        <v>42</v>
      </c>
      <c r="O238" s="70"/>
      <c r="P238" s="172">
        <f>O238*H238</f>
        <v>0</v>
      </c>
      <c r="Q238" s="172">
        <v>0</v>
      </c>
      <c r="R238" s="172">
        <f>Q238*H238</f>
        <v>0</v>
      </c>
      <c r="S238" s="172">
        <v>0</v>
      </c>
      <c r="T238" s="173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74" t="s">
        <v>152</v>
      </c>
      <c r="AT238" s="174" t="s">
        <v>149</v>
      </c>
      <c r="AU238" s="174" t="s">
        <v>81</v>
      </c>
      <c r="AY238" s="17" t="s">
        <v>135</v>
      </c>
      <c r="BE238" s="175">
        <f>IF(N238="základní",J238,0)</f>
        <v>0</v>
      </c>
      <c r="BF238" s="175">
        <f>IF(N238="snížená",J238,0)</f>
        <v>0</v>
      </c>
      <c r="BG238" s="175">
        <f>IF(N238="zákl. přenesená",J238,0)</f>
        <v>0</v>
      </c>
      <c r="BH238" s="175">
        <f>IF(N238="sníž. přenesená",J238,0)</f>
        <v>0</v>
      </c>
      <c r="BI238" s="175">
        <f>IF(N238="nulová",J238,0)</f>
        <v>0</v>
      </c>
      <c r="BJ238" s="17" t="s">
        <v>79</v>
      </c>
      <c r="BK238" s="175">
        <f>ROUND(I238*H238,2)</f>
        <v>0</v>
      </c>
      <c r="BL238" s="17" t="s">
        <v>144</v>
      </c>
      <c r="BM238" s="174" t="s">
        <v>1370</v>
      </c>
    </row>
    <row r="239" s="2" customFormat="1" ht="16.5" customHeight="1">
      <c r="A239" s="36"/>
      <c r="B239" s="162"/>
      <c r="C239" s="181" t="s">
        <v>405</v>
      </c>
      <c r="D239" s="181" t="s">
        <v>149</v>
      </c>
      <c r="E239" s="182" t="s">
        <v>1371</v>
      </c>
      <c r="F239" s="183" t="s">
        <v>1372</v>
      </c>
      <c r="G239" s="184" t="s">
        <v>1103</v>
      </c>
      <c r="H239" s="185">
        <v>1</v>
      </c>
      <c r="I239" s="186"/>
      <c r="J239" s="187">
        <f>ROUND(I239*H239,2)</f>
        <v>0</v>
      </c>
      <c r="K239" s="183" t="s">
        <v>3</v>
      </c>
      <c r="L239" s="188"/>
      <c r="M239" s="189" t="s">
        <v>3</v>
      </c>
      <c r="N239" s="190" t="s">
        <v>42</v>
      </c>
      <c r="O239" s="70"/>
      <c r="P239" s="172">
        <f>O239*H239</f>
        <v>0</v>
      </c>
      <c r="Q239" s="172">
        <v>0</v>
      </c>
      <c r="R239" s="172">
        <f>Q239*H239</f>
        <v>0</v>
      </c>
      <c r="S239" s="172">
        <v>0</v>
      </c>
      <c r="T239" s="173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174" t="s">
        <v>152</v>
      </c>
      <c r="AT239" s="174" t="s">
        <v>149</v>
      </c>
      <c r="AU239" s="174" t="s">
        <v>81</v>
      </c>
      <c r="AY239" s="17" t="s">
        <v>135</v>
      </c>
      <c r="BE239" s="175">
        <f>IF(N239="základní",J239,0)</f>
        <v>0</v>
      </c>
      <c r="BF239" s="175">
        <f>IF(N239="snížená",J239,0)</f>
        <v>0</v>
      </c>
      <c r="BG239" s="175">
        <f>IF(N239="zákl. přenesená",J239,0)</f>
        <v>0</v>
      </c>
      <c r="BH239" s="175">
        <f>IF(N239="sníž. přenesená",J239,0)</f>
        <v>0</v>
      </c>
      <c r="BI239" s="175">
        <f>IF(N239="nulová",J239,0)</f>
        <v>0</v>
      </c>
      <c r="BJ239" s="17" t="s">
        <v>79</v>
      </c>
      <c r="BK239" s="175">
        <f>ROUND(I239*H239,2)</f>
        <v>0</v>
      </c>
      <c r="BL239" s="17" t="s">
        <v>144</v>
      </c>
      <c r="BM239" s="174" t="s">
        <v>1373</v>
      </c>
    </row>
    <row r="240" s="2" customFormat="1" ht="16.5" customHeight="1">
      <c r="A240" s="36"/>
      <c r="B240" s="162"/>
      <c r="C240" s="181" t="s">
        <v>611</v>
      </c>
      <c r="D240" s="181" t="s">
        <v>149</v>
      </c>
      <c r="E240" s="182" t="s">
        <v>1325</v>
      </c>
      <c r="F240" s="183" t="s">
        <v>1326</v>
      </c>
      <c r="G240" s="184" t="s">
        <v>1103</v>
      </c>
      <c r="H240" s="185">
        <v>1</v>
      </c>
      <c r="I240" s="186"/>
      <c r="J240" s="187">
        <f>ROUND(I240*H240,2)</f>
        <v>0</v>
      </c>
      <c r="K240" s="183" t="s">
        <v>3</v>
      </c>
      <c r="L240" s="188"/>
      <c r="M240" s="189" t="s">
        <v>3</v>
      </c>
      <c r="N240" s="190" t="s">
        <v>42</v>
      </c>
      <c r="O240" s="70"/>
      <c r="P240" s="172">
        <f>O240*H240</f>
        <v>0</v>
      </c>
      <c r="Q240" s="172">
        <v>0</v>
      </c>
      <c r="R240" s="172">
        <f>Q240*H240</f>
        <v>0</v>
      </c>
      <c r="S240" s="172">
        <v>0</v>
      </c>
      <c r="T240" s="173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74" t="s">
        <v>152</v>
      </c>
      <c r="AT240" s="174" t="s">
        <v>149</v>
      </c>
      <c r="AU240" s="174" t="s">
        <v>81</v>
      </c>
      <c r="AY240" s="17" t="s">
        <v>135</v>
      </c>
      <c r="BE240" s="175">
        <f>IF(N240="základní",J240,0)</f>
        <v>0</v>
      </c>
      <c r="BF240" s="175">
        <f>IF(N240="snížená",J240,0)</f>
        <v>0</v>
      </c>
      <c r="BG240" s="175">
        <f>IF(N240="zákl. přenesená",J240,0)</f>
        <v>0</v>
      </c>
      <c r="BH240" s="175">
        <f>IF(N240="sníž. přenesená",J240,0)</f>
        <v>0</v>
      </c>
      <c r="BI240" s="175">
        <f>IF(N240="nulová",J240,0)</f>
        <v>0</v>
      </c>
      <c r="BJ240" s="17" t="s">
        <v>79</v>
      </c>
      <c r="BK240" s="175">
        <f>ROUND(I240*H240,2)</f>
        <v>0</v>
      </c>
      <c r="BL240" s="17" t="s">
        <v>144</v>
      </c>
      <c r="BM240" s="174" t="s">
        <v>1374</v>
      </c>
    </row>
    <row r="241" s="2" customFormat="1" ht="16.5" customHeight="1">
      <c r="A241" s="36"/>
      <c r="B241" s="162"/>
      <c r="C241" s="181" t="s">
        <v>616</v>
      </c>
      <c r="D241" s="181" t="s">
        <v>149</v>
      </c>
      <c r="E241" s="182" t="s">
        <v>1334</v>
      </c>
      <c r="F241" s="183" t="s">
        <v>1335</v>
      </c>
      <c r="G241" s="184" t="s">
        <v>1103</v>
      </c>
      <c r="H241" s="185">
        <v>1</v>
      </c>
      <c r="I241" s="186"/>
      <c r="J241" s="187">
        <f>ROUND(I241*H241,2)</f>
        <v>0</v>
      </c>
      <c r="K241" s="183" t="s">
        <v>3</v>
      </c>
      <c r="L241" s="188"/>
      <c r="M241" s="189" t="s">
        <v>3</v>
      </c>
      <c r="N241" s="190" t="s">
        <v>42</v>
      </c>
      <c r="O241" s="70"/>
      <c r="P241" s="172">
        <f>O241*H241</f>
        <v>0</v>
      </c>
      <c r="Q241" s="172">
        <v>0</v>
      </c>
      <c r="R241" s="172">
        <f>Q241*H241</f>
        <v>0</v>
      </c>
      <c r="S241" s="172">
        <v>0</v>
      </c>
      <c r="T241" s="173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74" t="s">
        <v>152</v>
      </c>
      <c r="AT241" s="174" t="s">
        <v>149</v>
      </c>
      <c r="AU241" s="174" t="s">
        <v>81</v>
      </c>
      <c r="AY241" s="17" t="s">
        <v>135</v>
      </c>
      <c r="BE241" s="175">
        <f>IF(N241="základní",J241,0)</f>
        <v>0</v>
      </c>
      <c r="BF241" s="175">
        <f>IF(N241="snížená",J241,0)</f>
        <v>0</v>
      </c>
      <c r="BG241" s="175">
        <f>IF(N241="zákl. přenesená",J241,0)</f>
        <v>0</v>
      </c>
      <c r="BH241" s="175">
        <f>IF(N241="sníž. přenesená",J241,0)</f>
        <v>0</v>
      </c>
      <c r="BI241" s="175">
        <f>IF(N241="nulová",J241,0)</f>
        <v>0</v>
      </c>
      <c r="BJ241" s="17" t="s">
        <v>79</v>
      </c>
      <c r="BK241" s="175">
        <f>ROUND(I241*H241,2)</f>
        <v>0</v>
      </c>
      <c r="BL241" s="17" t="s">
        <v>144</v>
      </c>
      <c r="BM241" s="174" t="s">
        <v>1375</v>
      </c>
    </row>
    <row r="242" s="2" customFormat="1" ht="16.5" customHeight="1">
      <c r="A242" s="36"/>
      <c r="B242" s="162"/>
      <c r="C242" s="181" t="s">
        <v>591</v>
      </c>
      <c r="D242" s="181" t="s">
        <v>149</v>
      </c>
      <c r="E242" s="182" t="s">
        <v>1343</v>
      </c>
      <c r="F242" s="183" t="s">
        <v>1344</v>
      </c>
      <c r="G242" s="184" t="s">
        <v>1103</v>
      </c>
      <c r="H242" s="185">
        <v>4</v>
      </c>
      <c r="I242" s="186"/>
      <c r="J242" s="187">
        <f>ROUND(I242*H242,2)</f>
        <v>0</v>
      </c>
      <c r="K242" s="183" t="s">
        <v>3</v>
      </c>
      <c r="L242" s="188"/>
      <c r="M242" s="189" t="s">
        <v>3</v>
      </c>
      <c r="N242" s="190" t="s">
        <v>42</v>
      </c>
      <c r="O242" s="70"/>
      <c r="P242" s="172">
        <f>O242*H242</f>
        <v>0</v>
      </c>
      <c r="Q242" s="172">
        <v>0</v>
      </c>
      <c r="R242" s="172">
        <f>Q242*H242</f>
        <v>0</v>
      </c>
      <c r="S242" s="172">
        <v>0</v>
      </c>
      <c r="T242" s="173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174" t="s">
        <v>152</v>
      </c>
      <c r="AT242" s="174" t="s">
        <v>149</v>
      </c>
      <c r="AU242" s="174" t="s">
        <v>81</v>
      </c>
      <c r="AY242" s="17" t="s">
        <v>135</v>
      </c>
      <c r="BE242" s="175">
        <f>IF(N242="základní",J242,0)</f>
        <v>0</v>
      </c>
      <c r="BF242" s="175">
        <f>IF(N242="snížená",J242,0)</f>
        <v>0</v>
      </c>
      <c r="BG242" s="175">
        <f>IF(N242="zákl. přenesená",J242,0)</f>
        <v>0</v>
      </c>
      <c r="BH242" s="175">
        <f>IF(N242="sníž. přenesená",J242,0)</f>
        <v>0</v>
      </c>
      <c r="BI242" s="175">
        <f>IF(N242="nulová",J242,0)</f>
        <v>0</v>
      </c>
      <c r="BJ242" s="17" t="s">
        <v>79</v>
      </c>
      <c r="BK242" s="175">
        <f>ROUND(I242*H242,2)</f>
        <v>0</v>
      </c>
      <c r="BL242" s="17" t="s">
        <v>144</v>
      </c>
      <c r="BM242" s="174" t="s">
        <v>1376</v>
      </c>
    </row>
    <row r="243" s="2" customFormat="1" ht="16.5" customHeight="1">
      <c r="A243" s="36"/>
      <c r="B243" s="162"/>
      <c r="C243" s="181" t="s">
        <v>586</v>
      </c>
      <c r="D243" s="181" t="s">
        <v>149</v>
      </c>
      <c r="E243" s="182" t="s">
        <v>1337</v>
      </c>
      <c r="F243" s="183" t="s">
        <v>1338</v>
      </c>
      <c r="G243" s="184" t="s">
        <v>1103</v>
      </c>
      <c r="H243" s="185">
        <v>2</v>
      </c>
      <c r="I243" s="186"/>
      <c r="J243" s="187">
        <f>ROUND(I243*H243,2)</f>
        <v>0</v>
      </c>
      <c r="K243" s="183" t="s">
        <v>3</v>
      </c>
      <c r="L243" s="188"/>
      <c r="M243" s="189" t="s">
        <v>3</v>
      </c>
      <c r="N243" s="190" t="s">
        <v>42</v>
      </c>
      <c r="O243" s="70"/>
      <c r="P243" s="172">
        <f>O243*H243</f>
        <v>0</v>
      </c>
      <c r="Q243" s="172">
        <v>0</v>
      </c>
      <c r="R243" s="172">
        <f>Q243*H243</f>
        <v>0</v>
      </c>
      <c r="S243" s="172">
        <v>0</v>
      </c>
      <c r="T243" s="173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174" t="s">
        <v>152</v>
      </c>
      <c r="AT243" s="174" t="s">
        <v>149</v>
      </c>
      <c r="AU243" s="174" t="s">
        <v>81</v>
      </c>
      <c r="AY243" s="17" t="s">
        <v>135</v>
      </c>
      <c r="BE243" s="175">
        <f>IF(N243="základní",J243,0)</f>
        <v>0</v>
      </c>
      <c r="BF243" s="175">
        <f>IF(N243="snížená",J243,0)</f>
        <v>0</v>
      </c>
      <c r="BG243" s="175">
        <f>IF(N243="zákl. přenesená",J243,0)</f>
        <v>0</v>
      </c>
      <c r="BH243" s="175">
        <f>IF(N243="sníž. přenesená",J243,0)</f>
        <v>0</v>
      </c>
      <c r="BI243" s="175">
        <f>IF(N243="nulová",J243,0)</f>
        <v>0</v>
      </c>
      <c r="BJ243" s="17" t="s">
        <v>79</v>
      </c>
      <c r="BK243" s="175">
        <f>ROUND(I243*H243,2)</f>
        <v>0</v>
      </c>
      <c r="BL243" s="17" t="s">
        <v>144</v>
      </c>
      <c r="BM243" s="174" t="s">
        <v>1377</v>
      </c>
    </row>
    <row r="244" s="2" customFormat="1" ht="16.5" customHeight="1">
      <c r="A244" s="36"/>
      <c r="B244" s="162"/>
      <c r="C244" s="181" t="s">
        <v>606</v>
      </c>
      <c r="D244" s="181" t="s">
        <v>149</v>
      </c>
      <c r="E244" s="182" t="s">
        <v>1378</v>
      </c>
      <c r="F244" s="183" t="s">
        <v>1379</v>
      </c>
      <c r="G244" s="184" t="s">
        <v>1103</v>
      </c>
      <c r="H244" s="185">
        <v>2</v>
      </c>
      <c r="I244" s="186"/>
      <c r="J244" s="187">
        <f>ROUND(I244*H244,2)</f>
        <v>0</v>
      </c>
      <c r="K244" s="183" t="s">
        <v>3</v>
      </c>
      <c r="L244" s="188"/>
      <c r="M244" s="189" t="s">
        <v>3</v>
      </c>
      <c r="N244" s="190" t="s">
        <v>42</v>
      </c>
      <c r="O244" s="70"/>
      <c r="P244" s="172">
        <f>O244*H244</f>
        <v>0</v>
      </c>
      <c r="Q244" s="172">
        <v>0</v>
      </c>
      <c r="R244" s="172">
        <f>Q244*H244</f>
        <v>0</v>
      </c>
      <c r="S244" s="172">
        <v>0</v>
      </c>
      <c r="T244" s="173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174" t="s">
        <v>152</v>
      </c>
      <c r="AT244" s="174" t="s">
        <v>149</v>
      </c>
      <c r="AU244" s="174" t="s">
        <v>81</v>
      </c>
      <c r="AY244" s="17" t="s">
        <v>135</v>
      </c>
      <c r="BE244" s="175">
        <f>IF(N244="základní",J244,0)</f>
        <v>0</v>
      </c>
      <c r="BF244" s="175">
        <f>IF(N244="snížená",J244,0)</f>
        <v>0</v>
      </c>
      <c r="BG244" s="175">
        <f>IF(N244="zákl. přenesená",J244,0)</f>
        <v>0</v>
      </c>
      <c r="BH244" s="175">
        <f>IF(N244="sníž. přenesená",J244,0)</f>
        <v>0</v>
      </c>
      <c r="BI244" s="175">
        <f>IF(N244="nulová",J244,0)</f>
        <v>0</v>
      </c>
      <c r="BJ244" s="17" t="s">
        <v>79</v>
      </c>
      <c r="BK244" s="175">
        <f>ROUND(I244*H244,2)</f>
        <v>0</v>
      </c>
      <c r="BL244" s="17" t="s">
        <v>144</v>
      </c>
      <c r="BM244" s="174" t="s">
        <v>1380</v>
      </c>
    </row>
    <row r="245" s="2" customFormat="1" ht="16.5" customHeight="1">
      <c r="A245" s="36"/>
      <c r="B245" s="162"/>
      <c r="C245" s="181" t="s">
        <v>601</v>
      </c>
      <c r="D245" s="181" t="s">
        <v>149</v>
      </c>
      <c r="E245" s="182" t="s">
        <v>1381</v>
      </c>
      <c r="F245" s="183" t="s">
        <v>1382</v>
      </c>
      <c r="G245" s="184" t="s">
        <v>1103</v>
      </c>
      <c r="H245" s="185">
        <v>1</v>
      </c>
      <c r="I245" s="186"/>
      <c r="J245" s="187">
        <f>ROUND(I245*H245,2)</f>
        <v>0</v>
      </c>
      <c r="K245" s="183" t="s">
        <v>3</v>
      </c>
      <c r="L245" s="188"/>
      <c r="M245" s="189" t="s">
        <v>3</v>
      </c>
      <c r="N245" s="190" t="s">
        <v>42</v>
      </c>
      <c r="O245" s="70"/>
      <c r="P245" s="172">
        <f>O245*H245</f>
        <v>0</v>
      </c>
      <c r="Q245" s="172">
        <v>0</v>
      </c>
      <c r="R245" s="172">
        <f>Q245*H245</f>
        <v>0</v>
      </c>
      <c r="S245" s="172">
        <v>0</v>
      </c>
      <c r="T245" s="173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74" t="s">
        <v>152</v>
      </c>
      <c r="AT245" s="174" t="s">
        <v>149</v>
      </c>
      <c r="AU245" s="174" t="s">
        <v>81</v>
      </c>
      <c r="AY245" s="17" t="s">
        <v>135</v>
      </c>
      <c r="BE245" s="175">
        <f>IF(N245="základní",J245,0)</f>
        <v>0</v>
      </c>
      <c r="BF245" s="175">
        <f>IF(N245="snížená",J245,0)</f>
        <v>0</v>
      </c>
      <c r="BG245" s="175">
        <f>IF(N245="zákl. přenesená",J245,0)</f>
        <v>0</v>
      </c>
      <c r="BH245" s="175">
        <f>IF(N245="sníž. přenesená",J245,0)</f>
        <v>0</v>
      </c>
      <c r="BI245" s="175">
        <f>IF(N245="nulová",J245,0)</f>
        <v>0</v>
      </c>
      <c r="BJ245" s="17" t="s">
        <v>79</v>
      </c>
      <c r="BK245" s="175">
        <f>ROUND(I245*H245,2)</f>
        <v>0</v>
      </c>
      <c r="BL245" s="17" t="s">
        <v>144</v>
      </c>
      <c r="BM245" s="174" t="s">
        <v>1383</v>
      </c>
    </row>
    <row r="246" s="2" customFormat="1" ht="16.5" customHeight="1">
      <c r="A246" s="36"/>
      <c r="B246" s="162"/>
      <c r="C246" s="181" t="s">
        <v>581</v>
      </c>
      <c r="D246" s="181" t="s">
        <v>149</v>
      </c>
      <c r="E246" s="182" t="s">
        <v>1384</v>
      </c>
      <c r="F246" s="183" t="s">
        <v>1347</v>
      </c>
      <c r="G246" s="184" t="s">
        <v>1169</v>
      </c>
      <c r="H246" s="185">
        <v>1</v>
      </c>
      <c r="I246" s="186"/>
      <c r="J246" s="187">
        <f>ROUND(I246*H246,2)</f>
        <v>0</v>
      </c>
      <c r="K246" s="183" t="s">
        <v>3</v>
      </c>
      <c r="L246" s="188"/>
      <c r="M246" s="189" t="s">
        <v>3</v>
      </c>
      <c r="N246" s="190" t="s">
        <v>42</v>
      </c>
      <c r="O246" s="70"/>
      <c r="P246" s="172">
        <f>O246*H246</f>
        <v>0</v>
      </c>
      <c r="Q246" s="172">
        <v>0</v>
      </c>
      <c r="R246" s="172">
        <f>Q246*H246</f>
        <v>0</v>
      </c>
      <c r="S246" s="172">
        <v>0</v>
      </c>
      <c r="T246" s="173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174" t="s">
        <v>152</v>
      </c>
      <c r="AT246" s="174" t="s">
        <v>149</v>
      </c>
      <c r="AU246" s="174" t="s">
        <v>81</v>
      </c>
      <c r="AY246" s="17" t="s">
        <v>135</v>
      </c>
      <c r="BE246" s="175">
        <f>IF(N246="základní",J246,0)</f>
        <v>0</v>
      </c>
      <c r="BF246" s="175">
        <f>IF(N246="snížená",J246,0)</f>
        <v>0</v>
      </c>
      <c r="BG246" s="175">
        <f>IF(N246="zákl. přenesená",J246,0)</f>
        <v>0</v>
      </c>
      <c r="BH246" s="175">
        <f>IF(N246="sníž. přenesená",J246,0)</f>
        <v>0</v>
      </c>
      <c r="BI246" s="175">
        <f>IF(N246="nulová",J246,0)</f>
        <v>0</v>
      </c>
      <c r="BJ246" s="17" t="s">
        <v>79</v>
      </c>
      <c r="BK246" s="175">
        <f>ROUND(I246*H246,2)</f>
        <v>0</v>
      </c>
      <c r="BL246" s="17" t="s">
        <v>144</v>
      </c>
      <c r="BM246" s="174" t="s">
        <v>1385</v>
      </c>
    </row>
    <row r="247" s="2" customFormat="1" ht="16.5" customHeight="1">
      <c r="A247" s="36"/>
      <c r="B247" s="162"/>
      <c r="C247" s="163" t="s">
        <v>1386</v>
      </c>
      <c r="D247" s="163" t="s">
        <v>139</v>
      </c>
      <c r="E247" s="164" t="s">
        <v>1387</v>
      </c>
      <c r="F247" s="165" t="s">
        <v>1350</v>
      </c>
      <c r="G247" s="166" t="s">
        <v>1169</v>
      </c>
      <c r="H247" s="167">
        <v>1</v>
      </c>
      <c r="I247" s="168"/>
      <c r="J247" s="169">
        <f>ROUND(I247*H247,2)</f>
        <v>0</v>
      </c>
      <c r="K247" s="165" t="s">
        <v>3</v>
      </c>
      <c r="L247" s="37"/>
      <c r="M247" s="170" t="s">
        <v>3</v>
      </c>
      <c r="N247" s="171" t="s">
        <v>42</v>
      </c>
      <c r="O247" s="70"/>
      <c r="P247" s="172">
        <f>O247*H247</f>
        <v>0</v>
      </c>
      <c r="Q247" s="172">
        <v>0</v>
      </c>
      <c r="R247" s="172">
        <f>Q247*H247</f>
        <v>0</v>
      </c>
      <c r="S247" s="172">
        <v>0</v>
      </c>
      <c r="T247" s="173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174" t="s">
        <v>144</v>
      </c>
      <c r="AT247" s="174" t="s">
        <v>139</v>
      </c>
      <c r="AU247" s="174" t="s">
        <v>81</v>
      </c>
      <c r="AY247" s="17" t="s">
        <v>135</v>
      </c>
      <c r="BE247" s="175">
        <f>IF(N247="základní",J247,0)</f>
        <v>0</v>
      </c>
      <c r="BF247" s="175">
        <f>IF(N247="snížená",J247,0)</f>
        <v>0</v>
      </c>
      <c r="BG247" s="175">
        <f>IF(N247="zákl. přenesená",J247,0)</f>
        <v>0</v>
      </c>
      <c r="BH247" s="175">
        <f>IF(N247="sníž. přenesená",J247,0)</f>
        <v>0</v>
      </c>
      <c r="BI247" s="175">
        <f>IF(N247="nulová",J247,0)</f>
        <v>0</v>
      </c>
      <c r="BJ247" s="17" t="s">
        <v>79</v>
      </c>
      <c r="BK247" s="175">
        <f>ROUND(I247*H247,2)</f>
        <v>0</v>
      </c>
      <c r="BL247" s="17" t="s">
        <v>144</v>
      </c>
      <c r="BM247" s="174" t="s">
        <v>1388</v>
      </c>
    </row>
    <row r="248" s="12" customFormat="1" ht="22.8" customHeight="1">
      <c r="A248" s="12"/>
      <c r="B248" s="149"/>
      <c r="C248" s="12"/>
      <c r="D248" s="150" t="s">
        <v>70</v>
      </c>
      <c r="E248" s="160" t="s">
        <v>1389</v>
      </c>
      <c r="F248" s="160" t="s">
        <v>1390</v>
      </c>
      <c r="G248" s="12"/>
      <c r="H248" s="12"/>
      <c r="I248" s="152"/>
      <c r="J248" s="161">
        <f>BK248</f>
        <v>0</v>
      </c>
      <c r="K248" s="12"/>
      <c r="L248" s="149"/>
      <c r="M248" s="154"/>
      <c r="N248" s="155"/>
      <c r="O248" s="155"/>
      <c r="P248" s="156">
        <f>SUM(P249:P263)</f>
        <v>0</v>
      </c>
      <c r="Q248" s="155"/>
      <c r="R248" s="156">
        <f>SUM(R249:R263)</f>
        <v>0</v>
      </c>
      <c r="S248" s="155"/>
      <c r="T248" s="157">
        <f>SUM(T249:T263)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150" t="s">
        <v>79</v>
      </c>
      <c r="AT248" s="158" t="s">
        <v>70</v>
      </c>
      <c r="AU248" s="158" t="s">
        <v>79</v>
      </c>
      <c r="AY248" s="150" t="s">
        <v>135</v>
      </c>
      <c r="BK248" s="159">
        <f>SUM(BK249:BK263)</f>
        <v>0</v>
      </c>
    </row>
    <row r="249" s="2" customFormat="1" ht="16.5" customHeight="1">
      <c r="A249" s="36"/>
      <c r="B249" s="162"/>
      <c r="C249" s="181" t="s">
        <v>596</v>
      </c>
      <c r="D249" s="181" t="s">
        <v>149</v>
      </c>
      <c r="E249" s="182" t="s">
        <v>1355</v>
      </c>
      <c r="F249" s="183" t="s">
        <v>1356</v>
      </c>
      <c r="G249" s="184" t="s">
        <v>1103</v>
      </c>
      <c r="H249" s="185">
        <v>1</v>
      </c>
      <c r="I249" s="186"/>
      <c r="J249" s="187">
        <f>ROUND(I249*H249,2)</f>
        <v>0</v>
      </c>
      <c r="K249" s="183" t="s">
        <v>3</v>
      </c>
      <c r="L249" s="188"/>
      <c r="M249" s="189" t="s">
        <v>3</v>
      </c>
      <c r="N249" s="190" t="s">
        <v>42</v>
      </c>
      <c r="O249" s="70"/>
      <c r="P249" s="172">
        <f>O249*H249</f>
        <v>0</v>
      </c>
      <c r="Q249" s="172">
        <v>0</v>
      </c>
      <c r="R249" s="172">
        <f>Q249*H249</f>
        <v>0</v>
      </c>
      <c r="S249" s="172">
        <v>0</v>
      </c>
      <c r="T249" s="173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174" t="s">
        <v>152</v>
      </c>
      <c r="AT249" s="174" t="s">
        <v>149</v>
      </c>
      <c r="AU249" s="174" t="s">
        <v>81</v>
      </c>
      <c r="AY249" s="17" t="s">
        <v>135</v>
      </c>
      <c r="BE249" s="175">
        <f>IF(N249="základní",J249,0)</f>
        <v>0</v>
      </c>
      <c r="BF249" s="175">
        <f>IF(N249="snížená",J249,0)</f>
        <v>0</v>
      </c>
      <c r="BG249" s="175">
        <f>IF(N249="zákl. přenesená",J249,0)</f>
        <v>0</v>
      </c>
      <c r="BH249" s="175">
        <f>IF(N249="sníž. přenesená",J249,0)</f>
        <v>0</v>
      </c>
      <c r="BI249" s="175">
        <f>IF(N249="nulová",J249,0)</f>
        <v>0</v>
      </c>
      <c r="BJ249" s="17" t="s">
        <v>79</v>
      </c>
      <c r="BK249" s="175">
        <f>ROUND(I249*H249,2)</f>
        <v>0</v>
      </c>
      <c r="BL249" s="17" t="s">
        <v>144</v>
      </c>
      <c r="BM249" s="174" t="s">
        <v>1391</v>
      </c>
    </row>
    <row r="250" s="2" customFormat="1" ht="16.5" customHeight="1">
      <c r="A250" s="36"/>
      <c r="B250" s="162"/>
      <c r="C250" s="181" t="s">
        <v>620</v>
      </c>
      <c r="D250" s="181" t="s">
        <v>149</v>
      </c>
      <c r="E250" s="182" t="s">
        <v>1298</v>
      </c>
      <c r="F250" s="183" t="s">
        <v>1299</v>
      </c>
      <c r="G250" s="184" t="s">
        <v>1103</v>
      </c>
      <c r="H250" s="185">
        <v>1</v>
      </c>
      <c r="I250" s="186"/>
      <c r="J250" s="187">
        <f>ROUND(I250*H250,2)</f>
        <v>0</v>
      </c>
      <c r="K250" s="183" t="s">
        <v>3</v>
      </c>
      <c r="L250" s="188"/>
      <c r="M250" s="189" t="s">
        <v>3</v>
      </c>
      <c r="N250" s="190" t="s">
        <v>42</v>
      </c>
      <c r="O250" s="70"/>
      <c r="P250" s="172">
        <f>O250*H250</f>
        <v>0</v>
      </c>
      <c r="Q250" s="172">
        <v>0</v>
      </c>
      <c r="R250" s="172">
        <f>Q250*H250</f>
        <v>0</v>
      </c>
      <c r="S250" s="172">
        <v>0</v>
      </c>
      <c r="T250" s="173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74" t="s">
        <v>152</v>
      </c>
      <c r="AT250" s="174" t="s">
        <v>149</v>
      </c>
      <c r="AU250" s="174" t="s">
        <v>81</v>
      </c>
      <c r="AY250" s="17" t="s">
        <v>135</v>
      </c>
      <c r="BE250" s="175">
        <f>IF(N250="základní",J250,0)</f>
        <v>0</v>
      </c>
      <c r="BF250" s="175">
        <f>IF(N250="snížená",J250,0)</f>
        <v>0</v>
      </c>
      <c r="BG250" s="175">
        <f>IF(N250="zákl. přenesená",J250,0)</f>
        <v>0</v>
      </c>
      <c r="BH250" s="175">
        <f>IF(N250="sníž. přenesená",J250,0)</f>
        <v>0</v>
      </c>
      <c r="BI250" s="175">
        <f>IF(N250="nulová",J250,0)</f>
        <v>0</v>
      </c>
      <c r="BJ250" s="17" t="s">
        <v>79</v>
      </c>
      <c r="BK250" s="175">
        <f>ROUND(I250*H250,2)</f>
        <v>0</v>
      </c>
      <c r="BL250" s="17" t="s">
        <v>144</v>
      </c>
      <c r="BM250" s="174" t="s">
        <v>1392</v>
      </c>
    </row>
    <row r="251" s="2" customFormat="1" ht="16.5" customHeight="1">
      <c r="A251" s="36"/>
      <c r="B251" s="162"/>
      <c r="C251" s="181" t="s">
        <v>364</v>
      </c>
      <c r="D251" s="181" t="s">
        <v>149</v>
      </c>
      <c r="E251" s="182" t="s">
        <v>1359</v>
      </c>
      <c r="F251" s="183" t="s">
        <v>1360</v>
      </c>
      <c r="G251" s="184" t="s">
        <v>1103</v>
      </c>
      <c r="H251" s="185">
        <v>4</v>
      </c>
      <c r="I251" s="186"/>
      <c r="J251" s="187">
        <f>ROUND(I251*H251,2)</f>
        <v>0</v>
      </c>
      <c r="K251" s="183" t="s">
        <v>3</v>
      </c>
      <c r="L251" s="188"/>
      <c r="M251" s="189" t="s">
        <v>3</v>
      </c>
      <c r="N251" s="190" t="s">
        <v>42</v>
      </c>
      <c r="O251" s="70"/>
      <c r="P251" s="172">
        <f>O251*H251</f>
        <v>0</v>
      </c>
      <c r="Q251" s="172">
        <v>0</v>
      </c>
      <c r="R251" s="172">
        <f>Q251*H251</f>
        <v>0</v>
      </c>
      <c r="S251" s="172">
        <v>0</v>
      </c>
      <c r="T251" s="173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174" t="s">
        <v>152</v>
      </c>
      <c r="AT251" s="174" t="s">
        <v>149</v>
      </c>
      <c r="AU251" s="174" t="s">
        <v>81</v>
      </c>
      <c r="AY251" s="17" t="s">
        <v>135</v>
      </c>
      <c r="BE251" s="175">
        <f>IF(N251="základní",J251,0)</f>
        <v>0</v>
      </c>
      <c r="BF251" s="175">
        <f>IF(N251="snížená",J251,0)</f>
        <v>0</v>
      </c>
      <c r="BG251" s="175">
        <f>IF(N251="zákl. přenesená",J251,0)</f>
        <v>0</v>
      </c>
      <c r="BH251" s="175">
        <f>IF(N251="sníž. přenesená",J251,0)</f>
        <v>0</v>
      </c>
      <c r="BI251" s="175">
        <f>IF(N251="nulová",J251,0)</f>
        <v>0</v>
      </c>
      <c r="BJ251" s="17" t="s">
        <v>79</v>
      </c>
      <c r="BK251" s="175">
        <f>ROUND(I251*H251,2)</f>
        <v>0</v>
      </c>
      <c r="BL251" s="17" t="s">
        <v>144</v>
      </c>
      <c r="BM251" s="174" t="s">
        <v>1393</v>
      </c>
    </row>
    <row r="252" s="2" customFormat="1" ht="16.5" customHeight="1">
      <c r="A252" s="36"/>
      <c r="B252" s="162"/>
      <c r="C252" s="181" t="s">
        <v>374</v>
      </c>
      <c r="D252" s="181" t="s">
        <v>149</v>
      </c>
      <c r="E252" s="182" t="s">
        <v>1304</v>
      </c>
      <c r="F252" s="183" t="s">
        <v>1305</v>
      </c>
      <c r="G252" s="184" t="s">
        <v>1306</v>
      </c>
      <c r="H252" s="185">
        <v>2</v>
      </c>
      <c r="I252" s="186"/>
      <c r="J252" s="187">
        <f>ROUND(I252*H252,2)</f>
        <v>0</v>
      </c>
      <c r="K252" s="183" t="s">
        <v>3</v>
      </c>
      <c r="L252" s="188"/>
      <c r="M252" s="189" t="s">
        <v>3</v>
      </c>
      <c r="N252" s="190" t="s">
        <v>42</v>
      </c>
      <c r="O252" s="70"/>
      <c r="P252" s="172">
        <f>O252*H252</f>
        <v>0</v>
      </c>
      <c r="Q252" s="172">
        <v>0</v>
      </c>
      <c r="R252" s="172">
        <f>Q252*H252</f>
        <v>0</v>
      </c>
      <c r="S252" s="172">
        <v>0</v>
      </c>
      <c r="T252" s="173">
        <f>S252*H252</f>
        <v>0</v>
      </c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R252" s="174" t="s">
        <v>152</v>
      </c>
      <c r="AT252" s="174" t="s">
        <v>149</v>
      </c>
      <c r="AU252" s="174" t="s">
        <v>81</v>
      </c>
      <c r="AY252" s="17" t="s">
        <v>135</v>
      </c>
      <c r="BE252" s="175">
        <f>IF(N252="základní",J252,0)</f>
        <v>0</v>
      </c>
      <c r="BF252" s="175">
        <f>IF(N252="snížená",J252,0)</f>
        <v>0</v>
      </c>
      <c r="BG252" s="175">
        <f>IF(N252="zákl. přenesená",J252,0)</f>
        <v>0</v>
      </c>
      <c r="BH252" s="175">
        <f>IF(N252="sníž. přenesená",J252,0)</f>
        <v>0</v>
      </c>
      <c r="BI252" s="175">
        <f>IF(N252="nulová",J252,0)</f>
        <v>0</v>
      </c>
      <c r="BJ252" s="17" t="s">
        <v>79</v>
      </c>
      <c r="BK252" s="175">
        <f>ROUND(I252*H252,2)</f>
        <v>0</v>
      </c>
      <c r="BL252" s="17" t="s">
        <v>144</v>
      </c>
      <c r="BM252" s="174" t="s">
        <v>1394</v>
      </c>
    </row>
    <row r="253" s="2" customFormat="1" ht="16.5" customHeight="1">
      <c r="A253" s="36"/>
      <c r="B253" s="162"/>
      <c r="C253" s="181" t="s">
        <v>755</v>
      </c>
      <c r="D253" s="181" t="s">
        <v>149</v>
      </c>
      <c r="E253" s="182" t="s">
        <v>1309</v>
      </c>
      <c r="F253" s="183" t="s">
        <v>1310</v>
      </c>
      <c r="G253" s="184" t="s">
        <v>1306</v>
      </c>
      <c r="H253" s="185">
        <v>2</v>
      </c>
      <c r="I253" s="186"/>
      <c r="J253" s="187">
        <f>ROUND(I253*H253,2)</f>
        <v>0</v>
      </c>
      <c r="K253" s="183" t="s">
        <v>3</v>
      </c>
      <c r="L253" s="188"/>
      <c r="M253" s="189" t="s">
        <v>3</v>
      </c>
      <c r="N253" s="190" t="s">
        <v>42</v>
      </c>
      <c r="O253" s="70"/>
      <c r="P253" s="172">
        <f>O253*H253</f>
        <v>0</v>
      </c>
      <c r="Q253" s="172">
        <v>0</v>
      </c>
      <c r="R253" s="172">
        <f>Q253*H253</f>
        <v>0</v>
      </c>
      <c r="S253" s="172">
        <v>0</v>
      </c>
      <c r="T253" s="173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74" t="s">
        <v>152</v>
      </c>
      <c r="AT253" s="174" t="s">
        <v>149</v>
      </c>
      <c r="AU253" s="174" t="s">
        <v>81</v>
      </c>
      <c r="AY253" s="17" t="s">
        <v>135</v>
      </c>
      <c r="BE253" s="175">
        <f>IF(N253="základní",J253,0)</f>
        <v>0</v>
      </c>
      <c r="BF253" s="175">
        <f>IF(N253="snížená",J253,0)</f>
        <v>0</v>
      </c>
      <c r="BG253" s="175">
        <f>IF(N253="zákl. přenesená",J253,0)</f>
        <v>0</v>
      </c>
      <c r="BH253" s="175">
        <f>IF(N253="sníž. přenesená",J253,0)</f>
        <v>0</v>
      </c>
      <c r="BI253" s="175">
        <f>IF(N253="nulová",J253,0)</f>
        <v>0</v>
      </c>
      <c r="BJ253" s="17" t="s">
        <v>79</v>
      </c>
      <c r="BK253" s="175">
        <f>ROUND(I253*H253,2)</f>
        <v>0</v>
      </c>
      <c r="BL253" s="17" t="s">
        <v>144</v>
      </c>
      <c r="BM253" s="174" t="s">
        <v>1395</v>
      </c>
    </row>
    <row r="254" s="2" customFormat="1" ht="16.5" customHeight="1">
      <c r="A254" s="36"/>
      <c r="B254" s="162"/>
      <c r="C254" s="181" t="s">
        <v>1396</v>
      </c>
      <c r="D254" s="181" t="s">
        <v>149</v>
      </c>
      <c r="E254" s="182" t="s">
        <v>1364</v>
      </c>
      <c r="F254" s="183" t="s">
        <v>1365</v>
      </c>
      <c r="G254" s="184" t="s">
        <v>1103</v>
      </c>
      <c r="H254" s="185">
        <v>4</v>
      </c>
      <c r="I254" s="186"/>
      <c r="J254" s="187">
        <f>ROUND(I254*H254,2)</f>
        <v>0</v>
      </c>
      <c r="K254" s="183" t="s">
        <v>3</v>
      </c>
      <c r="L254" s="188"/>
      <c r="M254" s="189" t="s">
        <v>3</v>
      </c>
      <c r="N254" s="190" t="s">
        <v>42</v>
      </c>
      <c r="O254" s="70"/>
      <c r="P254" s="172">
        <f>O254*H254</f>
        <v>0</v>
      </c>
      <c r="Q254" s="172">
        <v>0</v>
      </c>
      <c r="R254" s="172">
        <f>Q254*H254</f>
        <v>0</v>
      </c>
      <c r="S254" s="172">
        <v>0</v>
      </c>
      <c r="T254" s="173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174" t="s">
        <v>152</v>
      </c>
      <c r="AT254" s="174" t="s">
        <v>149</v>
      </c>
      <c r="AU254" s="174" t="s">
        <v>81</v>
      </c>
      <c r="AY254" s="17" t="s">
        <v>135</v>
      </c>
      <c r="BE254" s="175">
        <f>IF(N254="základní",J254,0)</f>
        <v>0</v>
      </c>
      <c r="BF254" s="175">
        <f>IF(N254="snížená",J254,0)</f>
        <v>0</v>
      </c>
      <c r="BG254" s="175">
        <f>IF(N254="zákl. přenesená",J254,0)</f>
        <v>0</v>
      </c>
      <c r="BH254" s="175">
        <f>IF(N254="sníž. přenesená",J254,0)</f>
        <v>0</v>
      </c>
      <c r="BI254" s="175">
        <f>IF(N254="nulová",J254,0)</f>
        <v>0</v>
      </c>
      <c r="BJ254" s="17" t="s">
        <v>79</v>
      </c>
      <c r="BK254" s="175">
        <f>ROUND(I254*H254,2)</f>
        <v>0</v>
      </c>
      <c r="BL254" s="17" t="s">
        <v>144</v>
      </c>
      <c r="BM254" s="174" t="s">
        <v>1397</v>
      </c>
    </row>
    <row r="255" s="2" customFormat="1" ht="16.5" customHeight="1">
      <c r="A255" s="36"/>
      <c r="B255" s="162"/>
      <c r="C255" s="181" t="s">
        <v>828</v>
      </c>
      <c r="D255" s="181" t="s">
        <v>149</v>
      </c>
      <c r="E255" s="182" t="s">
        <v>1367</v>
      </c>
      <c r="F255" s="183" t="s">
        <v>1368</v>
      </c>
      <c r="G255" s="184" t="s">
        <v>1103</v>
      </c>
      <c r="H255" s="185">
        <v>1</v>
      </c>
      <c r="I255" s="186"/>
      <c r="J255" s="187">
        <f>ROUND(I255*H255,2)</f>
        <v>0</v>
      </c>
      <c r="K255" s="183" t="s">
        <v>3</v>
      </c>
      <c r="L255" s="188"/>
      <c r="M255" s="189" t="s">
        <v>3</v>
      </c>
      <c r="N255" s="190" t="s">
        <v>42</v>
      </c>
      <c r="O255" s="70"/>
      <c r="P255" s="172">
        <f>O255*H255</f>
        <v>0</v>
      </c>
      <c r="Q255" s="172">
        <v>0</v>
      </c>
      <c r="R255" s="172">
        <f>Q255*H255</f>
        <v>0</v>
      </c>
      <c r="S255" s="172">
        <v>0</v>
      </c>
      <c r="T255" s="173">
        <f>S255*H255</f>
        <v>0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R255" s="174" t="s">
        <v>152</v>
      </c>
      <c r="AT255" s="174" t="s">
        <v>149</v>
      </c>
      <c r="AU255" s="174" t="s">
        <v>81</v>
      </c>
      <c r="AY255" s="17" t="s">
        <v>135</v>
      </c>
      <c r="BE255" s="175">
        <f>IF(N255="základní",J255,0)</f>
        <v>0</v>
      </c>
      <c r="BF255" s="175">
        <f>IF(N255="snížená",J255,0)</f>
        <v>0</v>
      </c>
      <c r="BG255" s="175">
        <f>IF(N255="zákl. přenesená",J255,0)</f>
        <v>0</v>
      </c>
      <c r="BH255" s="175">
        <f>IF(N255="sníž. přenesená",J255,0)</f>
        <v>0</v>
      </c>
      <c r="BI255" s="175">
        <f>IF(N255="nulová",J255,0)</f>
        <v>0</v>
      </c>
      <c r="BJ255" s="17" t="s">
        <v>79</v>
      </c>
      <c r="BK255" s="175">
        <f>ROUND(I255*H255,2)</f>
        <v>0</v>
      </c>
      <c r="BL255" s="17" t="s">
        <v>144</v>
      </c>
      <c r="BM255" s="174" t="s">
        <v>1398</v>
      </c>
    </row>
    <row r="256" s="2" customFormat="1" ht="16.5" customHeight="1">
      <c r="A256" s="36"/>
      <c r="B256" s="162"/>
      <c r="C256" s="181" t="s">
        <v>818</v>
      </c>
      <c r="D256" s="181" t="s">
        <v>149</v>
      </c>
      <c r="E256" s="182" t="s">
        <v>1319</v>
      </c>
      <c r="F256" s="183" t="s">
        <v>1320</v>
      </c>
      <c r="G256" s="184" t="s">
        <v>1103</v>
      </c>
      <c r="H256" s="185">
        <v>3</v>
      </c>
      <c r="I256" s="186"/>
      <c r="J256" s="187">
        <f>ROUND(I256*H256,2)</f>
        <v>0</v>
      </c>
      <c r="K256" s="183" t="s">
        <v>3</v>
      </c>
      <c r="L256" s="188"/>
      <c r="M256" s="189" t="s">
        <v>3</v>
      </c>
      <c r="N256" s="190" t="s">
        <v>42</v>
      </c>
      <c r="O256" s="70"/>
      <c r="P256" s="172">
        <f>O256*H256</f>
        <v>0</v>
      </c>
      <c r="Q256" s="172">
        <v>0</v>
      </c>
      <c r="R256" s="172">
        <f>Q256*H256</f>
        <v>0</v>
      </c>
      <c r="S256" s="172">
        <v>0</v>
      </c>
      <c r="T256" s="173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174" t="s">
        <v>152</v>
      </c>
      <c r="AT256" s="174" t="s">
        <v>149</v>
      </c>
      <c r="AU256" s="174" t="s">
        <v>81</v>
      </c>
      <c r="AY256" s="17" t="s">
        <v>135</v>
      </c>
      <c r="BE256" s="175">
        <f>IF(N256="základní",J256,0)</f>
        <v>0</v>
      </c>
      <c r="BF256" s="175">
        <f>IF(N256="snížená",J256,0)</f>
        <v>0</v>
      </c>
      <c r="BG256" s="175">
        <f>IF(N256="zákl. přenesená",J256,0)</f>
        <v>0</v>
      </c>
      <c r="BH256" s="175">
        <f>IF(N256="sníž. přenesená",J256,0)</f>
        <v>0</v>
      </c>
      <c r="BI256" s="175">
        <f>IF(N256="nulová",J256,0)</f>
        <v>0</v>
      </c>
      <c r="BJ256" s="17" t="s">
        <v>79</v>
      </c>
      <c r="BK256" s="175">
        <f>ROUND(I256*H256,2)</f>
        <v>0</v>
      </c>
      <c r="BL256" s="17" t="s">
        <v>144</v>
      </c>
      <c r="BM256" s="174" t="s">
        <v>1399</v>
      </c>
    </row>
    <row r="257" s="2" customFormat="1" ht="16.5" customHeight="1">
      <c r="A257" s="36"/>
      <c r="B257" s="162"/>
      <c r="C257" s="181" t="s">
        <v>837</v>
      </c>
      <c r="D257" s="181" t="s">
        <v>149</v>
      </c>
      <c r="E257" s="182" t="s">
        <v>1400</v>
      </c>
      <c r="F257" s="183" t="s">
        <v>1401</v>
      </c>
      <c r="G257" s="184" t="s">
        <v>1103</v>
      </c>
      <c r="H257" s="185">
        <v>1</v>
      </c>
      <c r="I257" s="186"/>
      <c r="J257" s="187">
        <f>ROUND(I257*H257,2)</f>
        <v>0</v>
      </c>
      <c r="K257" s="183" t="s">
        <v>3</v>
      </c>
      <c r="L257" s="188"/>
      <c r="M257" s="189" t="s">
        <v>3</v>
      </c>
      <c r="N257" s="190" t="s">
        <v>42</v>
      </c>
      <c r="O257" s="70"/>
      <c r="P257" s="172">
        <f>O257*H257</f>
        <v>0</v>
      </c>
      <c r="Q257" s="172">
        <v>0</v>
      </c>
      <c r="R257" s="172">
        <f>Q257*H257</f>
        <v>0</v>
      </c>
      <c r="S257" s="172">
        <v>0</v>
      </c>
      <c r="T257" s="173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74" t="s">
        <v>152</v>
      </c>
      <c r="AT257" s="174" t="s">
        <v>149</v>
      </c>
      <c r="AU257" s="174" t="s">
        <v>81</v>
      </c>
      <c r="AY257" s="17" t="s">
        <v>135</v>
      </c>
      <c r="BE257" s="175">
        <f>IF(N257="základní",J257,0)</f>
        <v>0</v>
      </c>
      <c r="BF257" s="175">
        <f>IF(N257="snížená",J257,0)</f>
        <v>0</v>
      </c>
      <c r="BG257" s="175">
        <f>IF(N257="zákl. přenesená",J257,0)</f>
        <v>0</v>
      </c>
      <c r="BH257" s="175">
        <f>IF(N257="sníž. přenesená",J257,0)</f>
        <v>0</v>
      </c>
      <c r="BI257" s="175">
        <f>IF(N257="nulová",J257,0)</f>
        <v>0</v>
      </c>
      <c r="BJ257" s="17" t="s">
        <v>79</v>
      </c>
      <c r="BK257" s="175">
        <f>ROUND(I257*H257,2)</f>
        <v>0</v>
      </c>
      <c r="BL257" s="17" t="s">
        <v>144</v>
      </c>
      <c r="BM257" s="174" t="s">
        <v>1402</v>
      </c>
    </row>
    <row r="258" s="2" customFormat="1" ht="16.5" customHeight="1">
      <c r="A258" s="36"/>
      <c r="B258" s="162"/>
      <c r="C258" s="181" t="s">
        <v>842</v>
      </c>
      <c r="D258" s="181" t="s">
        <v>149</v>
      </c>
      <c r="E258" s="182" t="s">
        <v>1325</v>
      </c>
      <c r="F258" s="183" t="s">
        <v>1326</v>
      </c>
      <c r="G258" s="184" t="s">
        <v>1103</v>
      </c>
      <c r="H258" s="185">
        <v>1</v>
      </c>
      <c r="I258" s="186"/>
      <c r="J258" s="187">
        <f>ROUND(I258*H258,2)</f>
        <v>0</v>
      </c>
      <c r="K258" s="183" t="s">
        <v>3</v>
      </c>
      <c r="L258" s="188"/>
      <c r="M258" s="189" t="s">
        <v>3</v>
      </c>
      <c r="N258" s="190" t="s">
        <v>42</v>
      </c>
      <c r="O258" s="70"/>
      <c r="P258" s="172">
        <f>O258*H258</f>
        <v>0</v>
      </c>
      <c r="Q258" s="172">
        <v>0</v>
      </c>
      <c r="R258" s="172">
        <f>Q258*H258</f>
        <v>0</v>
      </c>
      <c r="S258" s="172">
        <v>0</v>
      </c>
      <c r="T258" s="173">
        <f>S258*H258</f>
        <v>0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R258" s="174" t="s">
        <v>152</v>
      </c>
      <c r="AT258" s="174" t="s">
        <v>149</v>
      </c>
      <c r="AU258" s="174" t="s">
        <v>81</v>
      </c>
      <c r="AY258" s="17" t="s">
        <v>135</v>
      </c>
      <c r="BE258" s="175">
        <f>IF(N258="základní",J258,0)</f>
        <v>0</v>
      </c>
      <c r="BF258" s="175">
        <f>IF(N258="snížená",J258,0)</f>
        <v>0</v>
      </c>
      <c r="BG258" s="175">
        <f>IF(N258="zákl. přenesená",J258,0)</f>
        <v>0</v>
      </c>
      <c r="BH258" s="175">
        <f>IF(N258="sníž. přenesená",J258,0)</f>
        <v>0</v>
      </c>
      <c r="BI258" s="175">
        <f>IF(N258="nulová",J258,0)</f>
        <v>0</v>
      </c>
      <c r="BJ258" s="17" t="s">
        <v>79</v>
      </c>
      <c r="BK258" s="175">
        <f>ROUND(I258*H258,2)</f>
        <v>0</v>
      </c>
      <c r="BL258" s="17" t="s">
        <v>144</v>
      </c>
      <c r="BM258" s="174" t="s">
        <v>1403</v>
      </c>
    </row>
    <row r="259" s="2" customFormat="1" ht="16.5" customHeight="1">
      <c r="A259" s="36"/>
      <c r="B259" s="162"/>
      <c r="C259" s="181" t="s">
        <v>777</v>
      </c>
      <c r="D259" s="181" t="s">
        <v>149</v>
      </c>
      <c r="E259" s="182" t="s">
        <v>1334</v>
      </c>
      <c r="F259" s="183" t="s">
        <v>1335</v>
      </c>
      <c r="G259" s="184" t="s">
        <v>1103</v>
      </c>
      <c r="H259" s="185">
        <v>2</v>
      </c>
      <c r="I259" s="186"/>
      <c r="J259" s="187">
        <f>ROUND(I259*H259,2)</f>
        <v>0</v>
      </c>
      <c r="K259" s="183" t="s">
        <v>3</v>
      </c>
      <c r="L259" s="188"/>
      <c r="M259" s="189" t="s">
        <v>3</v>
      </c>
      <c r="N259" s="190" t="s">
        <v>42</v>
      </c>
      <c r="O259" s="70"/>
      <c r="P259" s="172">
        <f>O259*H259</f>
        <v>0</v>
      </c>
      <c r="Q259" s="172">
        <v>0</v>
      </c>
      <c r="R259" s="172">
        <f>Q259*H259</f>
        <v>0</v>
      </c>
      <c r="S259" s="172">
        <v>0</v>
      </c>
      <c r="T259" s="173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174" t="s">
        <v>152</v>
      </c>
      <c r="AT259" s="174" t="s">
        <v>149</v>
      </c>
      <c r="AU259" s="174" t="s">
        <v>81</v>
      </c>
      <c r="AY259" s="17" t="s">
        <v>135</v>
      </c>
      <c r="BE259" s="175">
        <f>IF(N259="základní",J259,0)</f>
        <v>0</v>
      </c>
      <c r="BF259" s="175">
        <f>IF(N259="snížená",J259,0)</f>
        <v>0</v>
      </c>
      <c r="BG259" s="175">
        <f>IF(N259="zákl. přenesená",J259,0)</f>
        <v>0</v>
      </c>
      <c r="BH259" s="175">
        <f>IF(N259="sníž. přenesená",J259,0)</f>
        <v>0</v>
      </c>
      <c r="BI259" s="175">
        <f>IF(N259="nulová",J259,0)</f>
        <v>0</v>
      </c>
      <c r="BJ259" s="17" t="s">
        <v>79</v>
      </c>
      <c r="BK259" s="175">
        <f>ROUND(I259*H259,2)</f>
        <v>0</v>
      </c>
      <c r="BL259" s="17" t="s">
        <v>144</v>
      </c>
      <c r="BM259" s="174" t="s">
        <v>1404</v>
      </c>
    </row>
    <row r="260" s="2" customFormat="1" ht="16.5" customHeight="1">
      <c r="A260" s="36"/>
      <c r="B260" s="162"/>
      <c r="C260" s="181" t="s">
        <v>801</v>
      </c>
      <c r="D260" s="181" t="s">
        <v>149</v>
      </c>
      <c r="E260" s="182" t="s">
        <v>1337</v>
      </c>
      <c r="F260" s="183" t="s">
        <v>1338</v>
      </c>
      <c r="G260" s="184" t="s">
        <v>1103</v>
      </c>
      <c r="H260" s="185">
        <v>6</v>
      </c>
      <c r="I260" s="186"/>
      <c r="J260" s="187">
        <f>ROUND(I260*H260,2)</f>
        <v>0</v>
      </c>
      <c r="K260" s="183" t="s">
        <v>3</v>
      </c>
      <c r="L260" s="188"/>
      <c r="M260" s="189" t="s">
        <v>3</v>
      </c>
      <c r="N260" s="190" t="s">
        <v>42</v>
      </c>
      <c r="O260" s="70"/>
      <c r="P260" s="172">
        <f>O260*H260</f>
        <v>0</v>
      </c>
      <c r="Q260" s="172">
        <v>0</v>
      </c>
      <c r="R260" s="172">
        <f>Q260*H260</f>
        <v>0</v>
      </c>
      <c r="S260" s="172">
        <v>0</v>
      </c>
      <c r="T260" s="173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174" t="s">
        <v>152</v>
      </c>
      <c r="AT260" s="174" t="s">
        <v>149</v>
      </c>
      <c r="AU260" s="174" t="s">
        <v>81</v>
      </c>
      <c r="AY260" s="17" t="s">
        <v>135</v>
      </c>
      <c r="BE260" s="175">
        <f>IF(N260="základní",J260,0)</f>
        <v>0</v>
      </c>
      <c r="BF260" s="175">
        <f>IF(N260="snížená",J260,0)</f>
        <v>0</v>
      </c>
      <c r="BG260" s="175">
        <f>IF(N260="zákl. přenesená",J260,0)</f>
        <v>0</v>
      </c>
      <c r="BH260" s="175">
        <f>IF(N260="sníž. přenesená",J260,0)</f>
        <v>0</v>
      </c>
      <c r="BI260" s="175">
        <f>IF(N260="nulová",J260,0)</f>
        <v>0</v>
      </c>
      <c r="BJ260" s="17" t="s">
        <v>79</v>
      </c>
      <c r="BK260" s="175">
        <f>ROUND(I260*H260,2)</f>
        <v>0</v>
      </c>
      <c r="BL260" s="17" t="s">
        <v>144</v>
      </c>
      <c r="BM260" s="174" t="s">
        <v>1405</v>
      </c>
    </row>
    <row r="261" s="2" customFormat="1" ht="16.5" customHeight="1">
      <c r="A261" s="36"/>
      <c r="B261" s="162"/>
      <c r="C261" s="181" t="s">
        <v>806</v>
      </c>
      <c r="D261" s="181" t="s">
        <v>149</v>
      </c>
      <c r="E261" s="182" t="s">
        <v>1343</v>
      </c>
      <c r="F261" s="183" t="s">
        <v>1344</v>
      </c>
      <c r="G261" s="184" t="s">
        <v>1103</v>
      </c>
      <c r="H261" s="185">
        <v>2</v>
      </c>
      <c r="I261" s="186"/>
      <c r="J261" s="187">
        <f>ROUND(I261*H261,2)</f>
        <v>0</v>
      </c>
      <c r="K261" s="183" t="s">
        <v>3</v>
      </c>
      <c r="L261" s="188"/>
      <c r="M261" s="189" t="s">
        <v>3</v>
      </c>
      <c r="N261" s="190" t="s">
        <v>42</v>
      </c>
      <c r="O261" s="70"/>
      <c r="P261" s="172">
        <f>O261*H261</f>
        <v>0</v>
      </c>
      <c r="Q261" s="172">
        <v>0</v>
      </c>
      <c r="R261" s="172">
        <f>Q261*H261</f>
        <v>0</v>
      </c>
      <c r="S261" s="172">
        <v>0</v>
      </c>
      <c r="T261" s="173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174" t="s">
        <v>152</v>
      </c>
      <c r="AT261" s="174" t="s">
        <v>149</v>
      </c>
      <c r="AU261" s="174" t="s">
        <v>81</v>
      </c>
      <c r="AY261" s="17" t="s">
        <v>135</v>
      </c>
      <c r="BE261" s="175">
        <f>IF(N261="základní",J261,0)</f>
        <v>0</v>
      </c>
      <c r="BF261" s="175">
        <f>IF(N261="snížená",J261,0)</f>
        <v>0</v>
      </c>
      <c r="BG261" s="175">
        <f>IF(N261="zákl. přenesená",J261,0)</f>
        <v>0</v>
      </c>
      <c r="BH261" s="175">
        <f>IF(N261="sníž. přenesená",J261,0)</f>
        <v>0</v>
      </c>
      <c r="BI261" s="175">
        <f>IF(N261="nulová",J261,0)</f>
        <v>0</v>
      </c>
      <c r="BJ261" s="17" t="s">
        <v>79</v>
      </c>
      <c r="BK261" s="175">
        <f>ROUND(I261*H261,2)</f>
        <v>0</v>
      </c>
      <c r="BL261" s="17" t="s">
        <v>144</v>
      </c>
      <c r="BM261" s="174" t="s">
        <v>1406</v>
      </c>
    </row>
    <row r="262" s="2" customFormat="1" ht="16.5" customHeight="1">
      <c r="A262" s="36"/>
      <c r="B262" s="162"/>
      <c r="C262" s="181" t="s">
        <v>787</v>
      </c>
      <c r="D262" s="181" t="s">
        <v>149</v>
      </c>
      <c r="E262" s="182" t="s">
        <v>1407</v>
      </c>
      <c r="F262" s="183" t="s">
        <v>1347</v>
      </c>
      <c r="G262" s="184" t="s">
        <v>1169</v>
      </c>
      <c r="H262" s="185">
        <v>1</v>
      </c>
      <c r="I262" s="186"/>
      <c r="J262" s="187">
        <f>ROUND(I262*H262,2)</f>
        <v>0</v>
      </c>
      <c r="K262" s="183" t="s">
        <v>3</v>
      </c>
      <c r="L262" s="188"/>
      <c r="M262" s="189" t="s">
        <v>3</v>
      </c>
      <c r="N262" s="190" t="s">
        <v>42</v>
      </c>
      <c r="O262" s="70"/>
      <c r="P262" s="172">
        <f>O262*H262</f>
        <v>0</v>
      </c>
      <c r="Q262" s="172">
        <v>0</v>
      </c>
      <c r="R262" s="172">
        <f>Q262*H262</f>
        <v>0</v>
      </c>
      <c r="S262" s="172">
        <v>0</v>
      </c>
      <c r="T262" s="173">
        <f>S262*H262</f>
        <v>0</v>
      </c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74" t="s">
        <v>152</v>
      </c>
      <c r="AT262" s="174" t="s">
        <v>149</v>
      </c>
      <c r="AU262" s="174" t="s">
        <v>81</v>
      </c>
      <c r="AY262" s="17" t="s">
        <v>135</v>
      </c>
      <c r="BE262" s="175">
        <f>IF(N262="základní",J262,0)</f>
        <v>0</v>
      </c>
      <c r="BF262" s="175">
        <f>IF(N262="snížená",J262,0)</f>
        <v>0</v>
      </c>
      <c r="BG262" s="175">
        <f>IF(N262="zákl. přenesená",J262,0)</f>
        <v>0</v>
      </c>
      <c r="BH262" s="175">
        <f>IF(N262="sníž. přenesená",J262,0)</f>
        <v>0</v>
      </c>
      <c r="BI262" s="175">
        <f>IF(N262="nulová",J262,0)</f>
        <v>0</v>
      </c>
      <c r="BJ262" s="17" t="s">
        <v>79</v>
      </c>
      <c r="BK262" s="175">
        <f>ROUND(I262*H262,2)</f>
        <v>0</v>
      </c>
      <c r="BL262" s="17" t="s">
        <v>144</v>
      </c>
      <c r="BM262" s="174" t="s">
        <v>1408</v>
      </c>
    </row>
    <row r="263" s="2" customFormat="1" ht="16.5" customHeight="1">
      <c r="A263" s="36"/>
      <c r="B263" s="162"/>
      <c r="C263" s="163" t="s">
        <v>792</v>
      </c>
      <c r="D263" s="163" t="s">
        <v>139</v>
      </c>
      <c r="E263" s="164" t="s">
        <v>1409</v>
      </c>
      <c r="F263" s="165" t="s">
        <v>1350</v>
      </c>
      <c r="G263" s="166" t="s">
        <v>1169</v>
      </c>
      <c r="H263" s="167">
        <v>1</v>
      </c>
      <c r="I263" s="168"/>
      <c r="J263" s="169">
        <f>ROUND(I263*H263,2)</f>
        <v>0</v>
      </c>
      <c r="K263" s="165" t="s">
        <v>3</v>
      </c>
      <c r="L263" s="37"/>
      <c r="M263" s="170" t="s">
        <v>3</v>
      </c>
      <c r="N263" s="171" t="s">
        <v>42</v>
      </c>
      <c r="O263" s="70"/>
      <c r="P263" s="172">
        <f>O263*H263</f>
        <v>0</v>
      </c>
      <c r="Q263" s="172">
        <v>0</v>
      </c>
      <c r="R263" s="172">
        <f>Q263*H263</f>
        <v>0</v>
      </c>
      <c r="S263" s="172">
        <v>0</v>
      </c>
      <c r="T263" s="173">
        <f>S263*H263</f>
        <v>0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R263" s="174" t="s">
        <v>144</v>
      </c>
      <c r="AT263" s="174" t="s">
        <v>139</v>
      </c>
      <c r="AU263" s="174" t="s">
        <v>81</v>
      </c>
      <c r="AY263" s="17" t="s">
        <v>135</v>
      </c>
      <c r="BE263" s="175">
        <f>IF(N263="základní",J263,0)</f>
        <v>0</v>
      </c>
      <c r="BF263" s="175">
        <f>IF(N263="snížená",J263,0)</f>
        <v>0</v>
      </c>
      <c r="BG263" s="175">
        <f>IF(N263="zákl. přenesená",J263,0)</f>
        <v>0</v>
      </c>
      <c r="BH263" s="175">
        <f>IF(N263="sníž. přenesená",J263,0)</f>
        <v>0</v>
      </c>
      <c r="BI263" s="175">
        <f>IF(N263="nulová",J263,0)</f>
        <v>0</v>
      </c>
      <c r="BJ263" s="17" t="s">
        <v>79</v>
      </c>
      <c r="BK263" s="175">
        <f>ROUND(I263*H263,2)</f>
        <v>0</v>
      </c>
      <c r="BL263" s="17" t="s">
        <v>144</v>
      </c>
      <c r="BM263" s="174" t="s">
        <v>1410</v>
      </c>
    </row>
    <row r="264" s="12" customFormat="1" ht="22.8" customHeight="1">
      <c r="A264" s="12"/>
      <c r="B264" s="149"/>
      <c r="C264" s="12"/>
      <c r="D264" s="150" t="s">
        <v>70</v>
      </c>
      <c r="E264" s="160" t="s">
        <v>1411</v>
      </c>
      <c r="F264" s="160" t="s">
        <v>1412</v>
      </c>
      <c r="G264" s="12"/>
      <c r="H264" s="12"/>
      <c r="I264" s="152"/>
      <c r="J264" s="161">
        <f>BK264</f>
        <v>0</v>
      </c>
      <c r="K264" s="12"/>
      <c r="L264" s="149"/>
      <c r="M264" s="154"/>
      <c r="N264" s="155"/>
      <c r="O264" s="155"/>
      <c r="P264" s="156">
        <f>SUM(P265:P280)</f>
        <v>0</v>
      </c>
      <c r="Q264" s="155"/>
      <c r="R264" s="156">
        <f>SUM(R265:R280)</f>
        <v>0</v>
      </c>
      <c r="S264" s="155"/>
      <c r="T264" s="157">
        <f>SUM(T265:T280)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150" t="s">
        <v>79</v>
      </c>
      <c r="AT264" s="158" t="s">
        <v>70</v>
      </c>
      <c r="AU264" s="158" t="s">
        <v>79</v>
      </c>
      <c r="AY264" s="150" t="s">
        <v>135</v>
      </c>
      <c r="BK264" s="159">
        <f>SUM(BK265:BK280)</f>
        <v>0</v>
      </c>
    </row>
    <row r="265" s="2" customFormat="1" ht="16.5" customHeight="1">
      <c r="A265" s="36"/>
      <c r="B265" s="162"/>
      <c r="C265" s="181" t="s">
        <v>796</v>
      </c>
      <c r="D265" s="181" t="s">
        <v>149</v>
      </c>
      <c r="E265" s="182" t="s">
        <v>1295</v>
      </c>
      <c r="F265" s="183" t="s">
        <v>1296</v>
      </c>
      <c r="G265" s="184" t="s">
        <v>1076</v>
      </c>
      <c r="H265" s="185">
        <v>1</v>
      </c>
      <c r="I265" s="186"/>
      <c r="J265" s="187">
        <f>ROUND(I265*H265,2)</f>
        <v>0</v>
      </c>
      <c r="K265" s="183" t="s">
        <v>3</v>
      </c>
      <c r="L265" s="188"/>
      <c r="M265" s="189" t="s">
        <v>3</v>
      </c>
      <c r="N265" s="190" t="s">
        <v>42</v>
      </c>
      <c r="O265" s="70"/>
      <c r="P265" s="172">
        <f>O265*H265</f>
        <v>0</v>
      </c>
      <c r="Q265" s="172">
        <v>0</v>
      </c>
      <c r="R265" s="172">
        <f>Q265*H265</f>
        <v>0</v>
      </c>
      <c r="S265" s="172">
        <v>0</v>
      </c>
      <c r="T265" s="173">
        <f>S265*H265</f>
        <v>0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174" t="s">
        <v>152</v>
      </c>
      <c r="AT265" s="174" t="s">
        <v>149</v>
      </c>
      <c r="AU265" s="174" t="s">
        <v>81</v>
      </c>
      <c r="AY265" s="17" t="s">
        <v>135</v>
      </c>
      <c r="BE265" s="175">
        <f>IF(N265="základní",J265,0)</f>
        <v>0</v>
      </c>
      <c r="BF265" s="175">
        <f>IF(N265="snížená",J265,0)</f>
        <v>0</v>
      </c>
      <c r="BG265" s="175">
        <f>IF(N265="zákl. přenesená",J265,0)</f>
        <v>0</v>
      </c>
      <c r="BH265" s="175">
        <f>IF(N265="sníž. přenesená",J265,0)</f>
        <v>0</v>
      </c>
      <c r="BI265" s="175">
        <f>IF(N265="nulová",J265,0)</f>
        <v>0</v>
      </c>
      <c r="BJ265" s="17" t="s">
        <v>79</v>
      </c>
      <c r="BK265" s="175">
        <f>ROUND(I265*H265,2)</f>
        <v>0</v>
      </c>
      <c r="BL265" s="17" t="s">
        <v>144</v>
      </c>
      <c r="BM265" s="174" t="s">
        <v>1413</v>
      </c>
    </row>
    <row r="266" s="2" customFormat="1" ht="16.5" customHeight="1">
      <c r="A266" s="36"/>
      <c r="B266" s="162"/>
      <c r="C266" s="181" t="s">
        <v>811</v>
      </c>
      <c r="D266" s="181" t="s">
        <v>149</v>
      </c>
      <c r="E266" s="182" t="s">
        <v>1298</v>
      </c>
      <c r="F266" s="183" t="s">
        <v>1299</v>
      </c>
      <c r="G266" s="184" t="s">
        <v>1103</v>
      </c>
      <c r="H266" s="185">
        <v>1</v>
      </c>
      <c r="I266" s="186"/>
      <c r="J266" s="187">
        <f>ROUND(I266*H266,2)</f>
        <v>0</v>
      </c>
      <c r="K266" s="183" t="s">
        <v>3</v>
      </c>
      <c r="L266" s="188"/>
      <c r="M266" s="189" t="s">
        <v>3</v>
      </c>
      <c r="N266" s="190" t="s">
        <v>42</v>
      </c>
      <c r="O266" s="70"/>
      <c r="P266" s="172">
        <f>O266*H266</f>
        <v>0</v>
      </c>
      <c r="Q266" s="172">
        <v>0</v>
      </c>
      <c r="R266" s="172">
        <f>Q266*H266</f>
        <v>0</v>
      </c>
      <c r="S266" s="172">
        <v>0</v>
      </c>
      <c r="T266" s="173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174" t="s">
        <v>152</v>
      </c>
      <c r="AT266" s="174" t="s">
        <v>149</v>
      </c>
      <c r="AU266" s="174" t="s">
        <v>81</v>
      </c>
      <c r="AY266" s="17" t="s">
        <v>135</v>
      </c>
      <c r="BE266" s="175">
        <f>IF(N266="základní",J266,0)</f>
        <v>0</v>
      </c>
      <c r="BF266" s="175">
        <f>IF(N266="snížená",J266,0)</f>
        <v>0</v>
      </c>
      <c r="BG266" s="175">
        <f>IF(N266="zákl. přenesená",J266,0)</f>
        <v>0</v>
      </c>
      <c r="BH266" s="175">
        <f>IF(N266="sníž. přenesená",J266,0)</f>
        <v>0</v>
      </c>
      <c r="BI266" s="175">
        <f>IF(N266="nulová",J266,0)</f>
        <v>0</v>
      </c>
      <c r="BJ266" s="17" t="s">
        <v>79</v>
      </c>
      <c r="BK266" s="175">
        <f>ROUND(I266*H266,2)</f>
        <v>0</v>
      </c>
      <c r="BL266" s="17" t="s">
        <v>144</v>
      </c>
      <c r="BM266" s="174" t="s">
        <v>1414</v>
      </c>
    </row>
    <row r="267" s="2" customFormat="1" ht="16.5" customHeight="1">
      <c r="A267" s="36"/>
      <c r="B267" s="162"/>
      <c r="C267" s="181" t="s">
        <v>847</v>
      </c>
      <c r="D267" s="181" t="s">
        <v>149</v>
      </c>
      <c r="E267" s="182" t="s">
        <v>1301</v>
      </c>
      <c r="F267" s="183" t="s">
        <v>1302</v>
      </c>
      <c r="G267" s="184" t="s">
        <v>1103</v>
      </c>
      <c r="H267" s="185">
        <v>4</v>
      </c>
      <c r="I267" s="186"/>
      <c r="J267" s="187">
        <f>ROUND(I267*H267,2)</f>
        <v>0</v>
      </c>
      <c r="K267" s="183" t="s">
        <v>3</v>
      </c>
      <c r="L267" s="188"/>
      <c r="M267" s="189" t="s">
        <v>3</v>
      </c>
      <c r="N267" s="190" t="s">
        <v>42</v>
      </c>
      <c r="O267" s="70"/>
      <c r="P267" s="172">
        <f>O267*H267</f>
        <v>0</v>
      </c>
      <c r="Q267" s="172">
        <v>0</v>
      </c>
      <c r="R267" s="172">
        <f>Q267*H267</f>
        <v>0</v>
      </c>
      <c r="S267" s="172">
        <v>0</v>
      </c>
      <c r="T267" s="173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74" t="s">
        <v>152</v>
      </c>
      <c r="AT267" s="174" t="s">
        <v>149</v>
      </c>
      <c r="AU267" s="174" t="s">
        <v>81</v>
      </c>
      <c r="AY267" s="17" t="s">
        <v>135</v>
      </c>
      <c r="BE267" s="175">
        <f>IF(N267="základní",J267,0)</f>
        <v>0</v>
      </c>
      <c r="BF267" s="175">
        <f>IF(N267="snížená",J267,0)</f>
        <v>0</v>
      </c>
      <c r="BG267" s="175">
        <f>IF(N267="zákl. přenesená",J267,0)</f>
        <v>0</v>
      </c>
      <c r="BH267" s="175">
        <f>IF(N267="sníž. přenesená",J267,0)</f>
        <v>0</v>
      </c>
      <c r="BI267" s="175">
        <f>IF(N267="nulová",J267,0)</f>
        <v>0</v>
      </c>
      <c r="BJ267" s="17" t="s">
        <v>79</v>
      </c>
      <c r="BK267" s="175">
        <f>ROUND(I267*H267,2)</f>
        <v>0</v>
      </c>
      <c r="BL267" s="17" t="s">
        <v>144</v>
      </c>
      <c r="BM267" s="174" t="s">
        <v>1415</v>
      </c>
    </row>
    <row r="268" s="2" customFormat="1" ht="16.5" customHeight="1">
      <c r="A268" s="36"/>
      <c r="B268" s="162"/>
      <c r="C268" s="181" t="s">
        <v>782</v>
      </c>
      <c r="D268" s="181" t="s">
        <v>149</v>
      </c>
      <c r="E268" s="182" t="s">
        <v>1304</v>
      </c>
      <c r="F268" s="183" t="s">
        <v>1305</v>
      </c>
      <c r="G268" s="184" t="s">
        <v>1306</v>
      </c>
      <c r="H268" s="185">
        <v>2</v>
      </c>
      <c r="I268" s="186"/>
      <c r="J268" s="187">
        <f>ROUND(I268*H268,2)</f>
        <v>0</v>
      </c>
      <c r="K268" s="183" t="s">
        <v>3</v>
      </c>
      <c r="L268" s="188"/>
      <c r="M268" s="189" t="s">
        <v>3</v>
      </c>
      <c r="N268" s="190" t="s">
        <v>42</v>
      </c>
      <c r="O268" s="70"/>
      <c r="P268" s="172">
        <f>O268*H268</f>
        <v>0</v>
      </c>
      <c r="Q268" s="172">
        <v>0</v>
      </c>
      <c r="R268" s="172">
        <f>Q268*H268</f>
        <v>0</v>
      </c>
      <c r="S268" s="172">
        <v>0</v>
      </c>
      <c r="T268" s="173">
        <f>S268*H268</f>
        <v>0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R268" s="174" t="s">
        <v>152</v>
      </c>
      <c r="AT268" s="174" t="s">
        <v>149</v>
      </c>
      <c r="AU268" s="174" t="s">
        <v>81</v>
      </c>
      <c r="AY268" s="17" t="s">
        <v>135</v>
      </c>
      <c r="BE268" s="175">
        <f>IF(N268="základní",J268,0)</f>
        <v>0</v>
      </c>
      <c r="BF268" s="175">
        <f>IF(N268="snížená",J268,0)</f>
        <v>0</v>
      </c>
      <c r="BG268" s="175">
        <f>IF(N268="zákl. přenesená",J268,0)</f>
        <v>0</v>
      </c>
      <c r="BH268" s="175">
        <f>IF(N268="sníž. přenesená",J268,0)</f>
        <v>0</v>
      </c>
      <c r="BI268" s="175">
        <f>IF(N268="nulová",J268,0)</f>
        <v>0</v>
      </c>
      <c r="BJ268" s="17" t="s">
        <v>79</v>
      </c>
      <c r="BK268" s="175">
        <f>ROUND(I268*H268,2)</f>
        <v>0</v>
      </c>
      <c r="BL268" s="17" t="s">
        <v>144</v>
      </c>
      <c r="BM268" s="174" t="s">
        <v>1416</v>
      </c>
    </row>
    <row r="269" s="2" customFormat="1" ht="16.5" customHeight="1">
      <c r="A269" s="36"/>
      <c r="B269" s="162"/>
      <c r="C269" s="181" t="s">
        <v>943</v>
      </c>
      <c r="D269" s="181" t="s">
        <v>149</v>
      </c>
      <c r="E269" s="182" t="s">
        <v>1309</v>
      </c>
      <c r="F269" s="183" t="s">
        <v>1310</v>
      </c>
      <c r="G269" s="184" t="s">
        <v>1306</v>
      </c>
      <c r="H269" s="185">
        <v>2</v>
      </c>
      <c r="I269" s="186"/>
      <c r="J269" s="187">
        <f>ROUND(I269*H269,2)</f>
        <v>0</v>
      </c>
      <c r="K269" s="183" t="s">
        <v>3</v>
      </c>
      <c r="L269" s="188"/>
      <c r="M269" s="189" t="s">
        <v>3</v>
      </c>
      <c r="N269" s="190" t="s">
        <v>42</v>
      </c>
      <c r="O269" s="70"/>
      <c r="P269" s="172">
        <f>O269*H269</f>
        <v>0</v>
      </c>
      <c r="Q269" s="172">
        <v>0</v>
      </c>
      <c r="R269" s="172">
        <f>Q269*H269</f>
        <v>0</v>
      </c>
      <c r="S269" s="172">
        <v>0</v>
      </c>
      <c r="T269" s="173">
        <f>S269*H269</f>
        <v>0</v>
      </c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R269" s="174" t="s">
        <v>152</v>
      </c>
      <c r="AT269" s="174" t="s">
        <v>149</v>
      </c>
      <c r="AU269" s="174" t="s">
        <v>81</v>
      </c>
      <c r="AY269" s="17" t="s">
        <v>135</v>
      </c>
      <c r="BE269" s="175">
        <f>IF(N269="základní",J269,0)</f>
        <v>0</v>
      </c>
      <c r="BF269" s="175">
        <f>IF(N269="snížená",J269,0)</f>
        <v>0</v>
      </c>
      <c r="BG269" s="175">
        <f>IF(N269="zákl. přenesená",J269,0)</f>
        <v>0</v>
      </c>
      <c r="BH269" s="175">
        <f>IF(N269="sníž. přenesená",J269,0)</f>
        <v>0</v>
      </c>
      <c r="BI269" s="175">
        <f>IF(N269="nulová",J269,0)</f>
        <v>0</v>
      </c>
      <c r="BJ269" s="17" t="s">
        <v>79</v>
      </c>
      <c r="BK269" s="175">
        <f>ROUND(I269*H269,2)</f>
        <v>0</v>
      </c>
      <c r="BL269" s="17" t="s">
        <v>144</v>
      </c>
      <c r="BM269" s="174" t="s">
        <v>1417</v>
      </c>
    </row>
    <row r="270" s="2" customFormat="1" ht="16.5" customHeight="1">
      <c r="A270" s="36"/>
      <c r="B270" s="162"/>
      <c r="C270" s="181" t="s">
        <v>862</v>
      </c>
      <c r="D270" s="181" t="s">
        <v>149</v>
      </c>
      <c r="E270" s="182" t="s">
        <v>1312</v>
      </c>
      <c r="F270" s="183" t="s">
        <v>1313</v>
      </c>
      <c r="G270" s="184" t="s">
        <v>1103</v>
      </c>
      <c r="H270" s="185">
        <v>4</v>
      </c>
      <c r="I270" s="186"/>
      <c r="J270" s="187">
        <f>ROUND(I270*H270,2)</f>
        <v>0</v>
      </c>
      <c r="K270" s="183" t="s">
        <v>3</v>
      </c>
      <c r="L270" s="188"/>
      <c r="M270" s="189" t="s">
        <v>3</v>
      </c>
      <c r="N270" s="190" t="s">
        <v>42</v>
      </c>
      <c r="O270" s="70"/>
      <c r="P270" s="172">
        <f>O270*H270</f>
        <v>0</v>
      </c>
      <c r="Q270" s="172">
        <v>0</v>
      </c>
      <c r="R270" s="172">
        <f>Q270*H270</f>
        <v>0</v>
      </c>
      <c r="S270" s="172">
        <v>0</v>
      </c>
      <c r="T270" s="173">
        <f>S270*H270</f>
        <v>0</v>
      </c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R270" s="174" t="s">
        <v>152</v>
      </c>
      <c r="AT270" s="174" t="s">
        <v>149</v>
      </c>
      <c r="AU270" s="174" t="s">
        <v>81</v>
      </c>
      <c r="AY270" s="17" t="s">
        <v>135</v>
      </c>
      <c r="BE270" s="175">
        <f>IF(N270="základní",J270,0)</f>
        <v>0</v>
      </c>
      <c r="BF270" s="175">
        <f>IF(N270="snížená",J270,0)</f>
        <v>0</v>
      </c>
      <c r="BG270" s="175">
        <f>IF(N270="zákl. přenesená",J270,0)</f>
        <v>0</v>
      </c>
      <c r="BH270" s="175">
        <f>IF(N270="sníž. přenesená",J270,0)</f>
        <v>0</v>
      </c>
      <c r="BI270" s="175">
        <f>IF(N270="nulová",J270,0)</f>
        <v>0</v>
      </c>
      <c r="BJ270" s="17" t="s">
        <v>79</v>
      </c>
      <c r="BK270" s="175">
        <f>ROUND(I270*H270,2)</f>
        <v>0</v>
      </c>
      <c r="BL270" s="17" t="s">
        <v>144</v>
      </c>
      <c r="BM270" s="174" t="s">
        <v>1418</v>
      </c>
    </row>
    <row r="271" s="2" customFormat="1" ht="16.5" customHeight="1">
      <c r="A271" s="36"/>
      <c r="B271" s="162"/>
      <c r="C271" s="181" t="s">
        <v>867</v>
      </c>
      <c r="D271" s="181" t="s">
        <v>149</v>
      </c>
      <c r="E271" s="182" t="s">
        <v>1316</v>
      </c>
      <c r="F271" s="183" t="s">
        <v>1317</v>
      </c>
      <c r="G271" s="184" t="s">
        <v>1103</v>
      </c>
      <c r="H271" s="185">
        <v>1</v>
      </c>
      <c r="I271" s="186"/>
      <c r="J271" s="187">
        <f>ROUND(I271*H271,2)</f>
        <v>0</v>
      </c>
      <c r="K271" s="183" t="s">
        <v>3</v>
      </c>
      <c r="L271" s="188"/>
      <c r="M271" s="189" t="s">
        <v>3</v>
      </c>
      <c r="N271" s="190" t="s">
        <v>42</v>
      </c>
      <c r="O271" s="70"/>
      <c r="P271" s="172">
        <f>O271*H271</f>
        <v>0</v>
      </c>
      <c r="Q271" s="172">
        <v>0</v>
      </c>
      <c r="R271" s="172">
        <f>Q271*H271</f>
        <v>0</v>
      </c>
      <c r="S271" s="172">
        <v>0</v>
      </c>
      <c r="T271" s="173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174" t="s">
        <v>152</v>
      </c>
      <c r="AT271" s="174" t="s">
        <v>149</v>
      </c>
      <c r="AU271" s="174" t="s">
        <v>81</v>
      </c>
      <c r="AY271" s="17" t="s">
        <v>135</v>
      </c>
      <c r="BE271" s="175">
        <f>IF(N271="základní",J271,0)</f>
        <v>0</v>
      </c>
      <c r="BF271" s="175">
        <f>IF(N271="snížená",J271,0)</f>
        <v>0</v>
      </c>
      <c r="BG271" s="175">
        <f>IF(N271="zákl. přenesená",J271,0)</f>
        <v>0</v>
      </c>
      <c r="BH271" s="175">
        <f>IF(N271="sníž. přenesená",J271,0)</f>
        <v>0</v>
      </c>
      <c r="BI271" s="175">
        <f>IF(N271="nulová",J271,0)</f>
        <v>0</v>
      </c>
      <c r="BJ271" s="17" t="s">
        <v>79</v>
      </c>
      <c r="BK271" s="175">
        <f>ROUND(I271*H271,2)</f>
        <v>0</v>
      </c>
      <c r="BL271" s="17" t="s">
        <v>144</v>
      </c>
      <c r="BM271" s="174" t="s">
        <v>1419</v>
      </c>
    </row>
    <row r="272" s="2" customFormat="1" ht="16.5" customHeight="1">
      <c r="A272" s="36"/>
      <c r="B272" s="162"/>
      <c r="C272" s="181" t="s">
        <v>871</v>
      </c>
      <c r="D272" s="181" t="s">
        <v>149</v>
      </c>
      <c r="E272" s="182" t="s">
        <v>1319</v>
      </c>
      <c r="F272" s="183" t="s">
        <v>1320</v>
      </c>
      <c r="G272" s="184" t="s">
        <v>1103</v>
      </c>
      <c r="H272" s="185">
        <v>5</v>
      </c>
      <c r="I272" s="186"/>
      <c r="J272" s="187">
        <f>ROUND(I272*H272,2)</f>
        <v>0</v>
      </c>
      <c r="K272" s="183" t="s">
        <v>3</v>
      </c>
      <c r="L272" s="188"/>
      <c r="M272" s="189" t="s">
        <v>3</v>
      </c>
      <c r="N272" s="190" t="s">
        <v>42</v>
      </c>
      <c r="O272" s="70"/>
      <c r="P272" s="172">
        <f>O272*H272</f>
        <v>0</v>
      </c>
      <c r="Q272" s="172">
        <v>0</v>
      </c>
      <c r="R272" s="172">
        <f>Q272*H272</f>
        <v>0</v>
      </c>
      <c r="S272" s="172">
        <v>0</v>
      </c>
      <c r="T272" s="173">
        <f>S272*H272</f>
        <v>0</v>
      </c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R272" s="174" t="s">
        <v>152</v>
      </c>
      <c r="AT272" s="174" t="s">
        <v>149</v>
      </c>
      <c r="AU272" s="174" t="s">
        <v>81</v>
      </c>
      <c r="AY272" s="17" t="s">
        <v>135</v>
      </c>
      <c r="BE272" s="175">
        <f>IF(N272="základní",J272,0)</f>
        <v>0</v>
      </c>
      <c r="BF272" s="175">
        <f>IF(N272="snížená",J272,0)</f>
        <v>0</v>
      </c>
      <c r="BG272" s="175">
        <f>IF(N272="zákl. přenesená",J272,0)</f>
        <v>0</v>
      </c>
      <c r="BH272" s="175">
        <f>IF(N272="sníž. přenesená",J272,0)</f>
        <v>0</v>
      </c>
      <c r="BI272" s="175">
        <f>IF(N272="nulová",J272,0)</f>
        <v>0</v>
      </c>
      <c r="BJ272" s="17" t="s">
        <v>79</v>
      </c>
      <c r="BK272" s="175">
        <f>ROUND(I272*H272,2)</f>
        <v>0</v>
      </c>
      <c r="BL272" s="17" t="s">
        <v>144</v>
      </c>
      <c r="BM272" s="174" t="s">
        <v>1420</v>
      </c>
    </row>
    <row r="273" s="2" customFormat="1" ht="16.5" customHeight="1">
      <c r="A273" s="36"/>
      <c r="B273" s="162"/>
      <c r="C273" s="181" t="s">
        <v>876</v>
      </c>
      <c r="D273" s="181" t="s">
        <v>149</v>
      </c>
      <c r="E273" s="182" t="s">
        <v>1400</v>
      </c>
      <c r="F273" s="183" t="s">
        <v>1401</v>
      </c>
      <c r="G273" s="184" t="s">
        <v>1103</v>
      </c>
      <c r="H273" s="185">
        <v>1</v>
      </c>
      <c r="I273" s="186"/>
      <c r="J273" s="187">
        <f>ROUND(I273*H273,2)</f>
        <v>0</v>
      </c>
      <c r="K273" s="183" t="s">
        <v>3</v>
      </c>
      <c r="L273" s="188"/>
      <c r="M273" s="189" t="s">
        <v>3</v>
      </c>
      <c r="N273" s="190" t="s">
        <v>42</v>
      </c>
      <c r="O273" s="70"/>
      <c r="P273" s="172">
        <f>O273*H273</f>
        <v>0</v>
      </c>
      <c r="Q273" s="172">
        <v>0</v>
      </c>
      <c r="R273" s="172">
        <f>Q273*H273</f>
        <v>0</v>
      </c>
      <c r="S273" s="172">
        <v>0</v>
      </c>
      <c r="T273" s="173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74" t="s">
        <v>152</v>
      </c>
      <c r="AT273" s="174" t="s">
        <v>149</v>
      </c>
      <c r="AU273" s="174" t="s">
        <v>81</v>
      </c>
      <c r="AY273" s="17" t="s">
        <v>135</v>
      </c>
      <c r="BE273" s="175">
        <f>IF(N273="základní",J273,0)</f>
        <v>0</v>
      </c>
      <c r="BF273" s="175">
        <f>IF(N273="snížená",J273,0)</f>
        <v>0</v>
      </c>
      <c r="BG273" s="175">
        <f>IF(N273="zákl. přenesená",J273,0)</f>
        <v>0</v>
      </c>
      <c r="BH273" s="175">
        <f>IF(N273="sníž. přenesená",J273,0)</f>
        <v>0</v>
      </c>
      <c r="BI273" s="175">
        <f>IF(N273="nulová",J273,0)</f>
        <v>0</v>
      </c>
      <c r="BJ273" s="17" t="s">
        <v>79</v>
      </c>
      <c r="BK273" s="175">
        <f>ROUND(I273*H273,2)</f>
        <v>0</v>
      </c>
      <c r="BL273" s="17" t="s">
        <v>144</v>
      </c>
      <c r="BM273" s="174" t="s">
        <v>1421</v>
      </c>
    </row>
    <row r="274" s="2" customFormat="1" ht="16.5" customHeight="1">
      <c r="A274" s="36"/>
      <c r="B274" s="162"/>
      <c r="C274" s="181" t="s">
        <v>880</v>
      </c>
      <c r="D274" s="181" t="s">
        <v>149</v>
      </c>
      <c r="E274" s="182" t="s">
        <v>1325</v>
      </c>
      <c r="F274" s="183" t="s">
        <v>1326</v>
      </c>
      <c r="G274" s="184" t="s">
        <v>1103</v>
      </c>
      <c r="H274" s="185">
        <v>1</v>
      </c>
      <c r="I274" s="186"/>
      <c r="J274" s="187">
        <f>ROUND(I274*H274,2)</f>
        <v>0</v>
      </c>
      <c r="K274" s="183" t="s">
        <v>3</v>
      </c>
      <c r="L274" s="188"/>
      <c r="M274" s="189" t="s">
        <v>3</v>
      </c>
      <c r="N274" s="190" t="s">
        <v>42</v>
      </c>
      <c r="O274" s="70"/>
      <c r="P274" s="172">
        <f>O274*H274</f>
        <v>0</v>
      </c>
      <c r="Q274" s="172">
        <v>0</v>
      </c>
      <c r="R274" s="172">
        <f>Q274*H274</f>
        <v>0</v>
      </c>
      <c r="S274" s="172">
        <v>0</v>
      </c>
      <c r="T274" s="173">
        <f>S274*H274</f>
        <v>0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R274" s="174" t="s">
        <v>152</v>
      </c>
      <c r="AT274" s="174" t="s">
        <v>149</v>
      </c>
      <c r="AU274" s="174" t="s">
        <v>81</v>
      </c>
      <c r="AY274" s="17" t="s">
        <v>135</v>
      </c>
      <c r="BE274" s="175">
        <f>IF(N274="základní",J274,0)</f>
        <v>0</v>
      </c>
      <c r="BF274" s="175">
        <f>IF(N274="snížená",J274,0)</f>
        <v>0</v>
      </c>
      <c r="BG274" s="175">
        <f>IF(N274="zákl. přenesená",J274,0)</f>
        <v>0</v>
      </c>
      <c r="BH274" s="175">
        <f>IF(N274="sníž. přenesená",J274,0)</f>
        <v>0</v>
      </c>
      <c r="BI274" s="175">
        <f>IF(N274="nulová",J274,0)</f>
        <v>0</v>
      </c>
      <c r="BJ274" s="17" t="s">
        <v>79</v>
      </c>
      <c r="BK274" s="175">
        <f>ROUND(I274*H274,2)</f>
        <v>0</v>
      </c>
      <c r="BL274" s="17" t="s">
        <v>144</v>
      </c>
      <c r="BM274" s="174" t="s">
        <v>1422</v>
      </c>
    </row>
    <row r="275" s="2" customFormat="1" ht="16.5" customHeight="1">
      <c r="A275" s="36"/>
      <c r="B275" s="162"/>
      <c r="C275" s="181" t="s">
        <v>1004</v>
      </c>
      <c r="D275" s="181" t="s">
        <v>149</v>
      </c>
      <c r="E275" s="182" t="s">
        <v>1334</v>
      </c>
      <c r="F275" s="183" t="s">
        <v>1335</v>
      </c>
      <c r="G275" s="184" t="s">
        <v>1103</v>
      </c>
      <c r="H275" s="185">
        <v>2</v>
      </c>
      <c r="I275" s="186"/>
      <c r="J275" s="187">
        <f>ROUND(I275*H275,2)</f>
        <v>0</v>
      </c>
      <c r="K275" s="183" t="s">
        <v>3</v>
      </c>
      <c r="L275" s="188"/>
      <c r="M275" s="189" t="s">
        <v>3</v>
      </c>
      <c r="N275" s="190" t="s">
        <v>42</v>
      </c>
      <c r="O275" s="70"/>
      <c r="P275" s="172">
        <f>O275*H275</f>
        <v>0</v>
      </c>
      <c r="Q275" s="172">
        <v>0</v>
      </c>
      <c r="R275" s="172">
        <f>Q275*H275</f>
        <v>0</v>
      </c>
      <c r="S275" s="172">
        <v>0</v>
      </c>
      <c r="T275" s="173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174" t="s">
        <v>152</v>
      </c>
      <c r="AT275" s="174" t="s">
        <v>149</v>
      </c>
      <c r="AU275" s="174" t="s">
        <v>81</v>
      </c>
      <c r="AY275" s="17" t="s">
        <v>135</v>
      </c>
      <c r="BE275" s="175">
        <f>IF(N275="základní",J275,0)</f>
        <v>0</v>
      </c>
      <c r="BF275" s="175">
        <f>IF(N275="snížená",J275,0)</f>
        <v>0</v>
      </c>
      <c r="BG275" s="175">
        <f>IF(N275="zákl. přenesená",J275,0)</f>
        <v>0</v>
      </c>
      <c r="BH275" s="175">
        <f>IF(N275="sníž. přenesená",J275,0)</f>
        <v>0</v>
      </c>
      <c r="BI275" s="175">
        <f>IF(N275="nulová",J275,0)</f>
        <v>0</v>
      </c>
      <c r="BJ275" s="17" t="s">
        <v>79</v>
      </c>
      <c r="BK275" s="175">
        <f>ROUND(I275*H275,2)</f>
        <v>0</v>
      </c>
      <c r="BL275" s="17" t="s">
        <v>144</v>
      </c>
      <c r="BM275" s="174" t="s">
        <v>1423</v>
      </c>
    </row>
    <row r="276" s="2" customFormat="1" ht="16.5" customHeight="1">
      <c r="A276" s="36"/>
      <c r="B276" s="162"/>
      <c r="C276" s="181" t="s">
        <v>1018</v>
      </c>
      <c r="D276" s="181" t="s">
        <v>149</v>
      </c>
      <c r="E276" s="182" t="s">
        <v>1337</v>
      </c>
      <c r="F276" s="183" t="s">
        <v>1338</v>
      </c>
      <c r="G276" s="184" t="s">
        <v>1103</v>
      </c>
      <c r="H276" s="185">
        <v>11</v>
      </c>
      <c r="I276" s="186"/>
      <c r="J276" s="187">
        <f>ROUND(I276*H276,2)</f>
        <v>0</v>
      </c>
      <c r="K276" s="183" t="s">
        <v>3</v>
      </c>
      <c r="L276" s="188"/>
      <c r="M276" s="189" t="s">
        <v>3</v>
      </c>
      <c r="N276" s="190" t="s">
        <v>42</v>
      </c>
      <c r="O276" s="70"/>
      <c r="P276" s="172">
        <f>O276*H276</f>
        <v>0</v>
      </c>
      <c r="Q276" s="172">
        <v>0</v>
      </c>
      <c r="R276" s="172">
        <f>Q276*H276</f>
        <v>0</v>
      </c>
      <c r="S276" s="172">
        <v>0</v>
      </c>
      <c r="T276" s="173">
        <f>S276*H276</f>
        <v>0</v>
      </c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R276" s="174" t="s">
        <v>152</v>
      </c>
      <c r="AT276" s="174" t="s">
        <v>149</v>
      </c>
      <c r="AU276" s="174" t="s">
        <v>81</v>
      </c>
      <c r="AY276" s="17" t="s">
        <v>135</v>
      </c>
      <c r="BE276" s="175">
        <f>IF(N276="základní",J276,0)</f>
        <v>0</v>
      </c>
      <c r="BF276" s="175">
        <f>IF(N276="snížená",J276,0)</f>
        <v>0</v>
      </c>
      <c r="BG276" s="175">
        <f>IF(N276="zákl. přenesená",J276,0)</f>
        <v>0</v>
      </c>
      <c r="BH276" s="175">
        <f>IF(N276="sníž. přenesená",J276,0)</f>
        <v>0</v>
      </c>
      <c r="BI276" s="175">
        <f>IF(N276="nulová",J276,0)</f>
        <v>0</v>
      </c>
      <c r="BJ276" s="17" t="s">
        <v>79</v>
      </c>
      <c r="BK276" s="175">
        <f>ROUND(I276*H276,2)</f>
        <v>0</v>
      </c>
      <c r="BL276" s="17" t="s">
        <v>144</v>
      </c>
      <c r="BM276" s="174" t="s">
        <v>1424</v>
      </c>
    </row>
    <row r="277" s="2" customFormat="1" ht="16.5" customHeight="1">
      <c r="A277" s="36"/>
      <c r="B277" s="162"/>
      <c r="C277" s="181" t="s">
        <v>772</v>
      </c>
      <c r="D277" s="181" t="s">
        <v>149</v>
      </c>
      <c r="E277" s="182" t="s">
        <v>1343</v>
      </c>
      <c r="F277" s="183" t="s">
        <v>1344</v>
      </c>
      <c r="G277" s="184" t="s">
        <v>1103</v>
      </c>
      <c r="H277" s="185">
        <v>2</v>
      </c>
      <c r="I277" s="186"/>
      <c r="J277" s="187">
        <f>ROUND(I277*H277,2)</f>
        <v>0</v>
      </c>
      <c r="K277" s="183" t="s">
        <v>3</v>
      </c>
      <c r="L277" s="188"/>
      <c r="M277" s="189" t="s">
        <v>3</v>
      </c>
      <c r="N277" s="190" t="s">
        <v>42</v>
      </c>
      <c r="O277" s="70"/>
      <c r="P277" s="172">
        <f>O277*H277</f>
        <v>0</v>
      </c>
      <c r="Q277" s="172">
        <v>0</v>
      </c>
      <c r="R277" s="172">
        <f>Q277*H277</f>
        <v>0</v>
      </c>
      <c r="S277" s="172">
        <v>0</v>
      </c>
      <c r="T277" s="173">
        <f>S277*H277</f>
        <v>0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174" t="s">
        <v>152</v>
      </c>
      <c r="AT277" s="174" t="s">
        <v>149</v>
      </c>
      <c r="AU277" s="174" t="s">
        <v>81</v>
      </c>
      <c r="AY277" s="17" t="s">
        <v>135</v>
      </c>
      <c r="BE277" s="175">
        <f>IF(N277="základní",J277,0)</f>
        <v>0</v>
      </c>
      <c r="BF277" s="175">
        <f>IF(N277="snížená",J277,0)</f>
        <v>0</v>
      </c>
      <c r="BG277" s="175">
        <f>IF(N277="zákl. přenesená",J277,0)</f>
        <v>0</v>
      </c>
      <c r="BH277" s="175">
        <f>IF(N277="sníž. přenesená",J277,0)</f>
        <v>0</v>
      </c>
      <c r="BI277" s="175">
        <f>IF(N277="nulová",J277,0)</f>
        <v>0</v>
      </c>
      <c r="BJ277" s="17" t="s">
        <v>79</v>
      </c>
      <c r="BK277" s="175">
        <f>ROUND(I277*H277,2)</f>
        <v>0</v>
      </c>
      <c r="BL277" s="17" t="s">
        <v>144</v>
      </c>
      <c r="BM277" s="174" t="s">
        <v>1425</v>
      </c>
    </row>
    <row r="278" s="2" customFormat="1" ht="16.5" customHeight="1">
      <c r="A278" s="36"/>
      <c r="B278" s="162"/>
      <c r="C278" s="181" t="s">
        <v>757</v>
      </c>
      <c r="D278" s="181" t="s">
        <v>149</v>
      </c>
      <c r="E278" s="182" t="s">
        <v>1426</v>
      </c>
      <c r="F278" s="183" t="s">
        <v>1427</v>
      </c>
      <c r="G278" s="184" t="s">
        <v>1103</v>
      </c>
      <c r="H278" s="185">
        <v>1</v>
      </c>
      <c r="I278" s="186"/>
      <c r="J278" s="187">
        <f>ROUND(I278*H278,2)</f>
        <v>0</v>
      </c>
      <c r="K278" s="183" t="s">
        <v>3</v>
      </c>
      <c r="L278" s="188"/>
      <c r="M278" s="189" t="s">
        <v>3</v>
      </c>
      <c r="N278" s="190" t="s">
        <v>42</v>
      </c>
      <c r="O278" s="70"/>
      <c r="P278" s="172">
        <f>O278*H278</f>
        <v>0</v>
      </c>
      <c r="Q278" s="172">
        <v>0</v>
      </c>
      <c r="R278" s="172">
        <f>Q278*H278</f>
        <v>0</v>
      </c>
      <c r="S278" s="172">
        <v>0</v>
      </c>
      <c r="T278" s="173">
        <f>S278*H278</f>
        <v>0</v>
      </c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R278" s="174" t="s">
        <v>152</v>
      </c>
      <c r="AT278" s="174" t="s">
        <v>149</v>
      </c>
      <c r="AU278" s="174" t="s">
        <v>81</v>
      </c>
      <c r="AY278" s="17" t="s">
        <v>135</v>
      </c>
      <c r="BE278" s="175">
        <f>IF(N278="základní",J278,0)</f>
        <v>0</v>
      </c>
      <c r="BF278" s="175">
        <f>IF(N278="snížená",J278,0)</f>
        <v>0</v>
      </c>
      <c r="BG278" s="175">
        <f>IF(N278="zákl. přenesená",J278,0)</f>
        <v>0</v>
      </c>
      <c r="BH278" s="175">
        <f>IF(N278="sníž. přenesená",J278,0)</f>
        <v>0</v>
      </c>
      <c r="BI278" s="175">
        <f>IF(N278="nulová",J278,0)</f>
        <v>0</v>
      </c>
      <c r="BJ278" s="17" t="s">
        <v>79</v>
      </c>
      <c r="BK278" s="175">
        <f>ROUND(I278*H278,2)</f>
        <v>0</v>
      </c>
      <c r="BL278" s="17" t="s">
        <v>144</v>
      </c>
      <c r="BM278" s="174" t="s">
        <v>1428</v>
      </c>
    </row>
    <row r="279" s="2" customFormat="1" ht="16.5" customHeight="1">
      <c r="A279" s="36"/>
      <c r="B279" s="162"/>
      <c r="C279" s="181" t="s">
        <v>635</v>
      </c>
      <c r="D279" s="181" t="s">
        <v>149</v>
      </c>
      <c r="E279" s="182" t="s">
        <v>1429</v>
      </c>
      <c r="F279" s="183" t="s">
        <v>1347</v>
      </c>
      <c r="G279" s="184" t="s">
        <v>1169</v>
      </c>
      <c r="H279" s="185">
        <v>1</v>
      </c>
      <c r="I279" s="186"/>
      <c r="J279" s="187">
        <f>ROUND(I279*H279,2)</f>
        <v>0</v>
      </c>
      <c r="K279" s="183" t="s">
        <v>3</v>
      </c>
      <c r="L279" s="188"/>
      <c r="M279" s="189" t="s">
        <v>3</v>
      </c>
      <c r="N279" s="190" t="s">
        <v>42</v>
      </c>
      <c r="O279" s="70"/>
      <c r="P279" s="172">
        <f>O279*H279</f>
        <v>0</v>
      </c>
      <c r="Q279" s="172">
        <v>0</v>
      </c>
      <c r="R279" s="172">
        <f>Q279*H279</f>
        <v>0</v>
      </c>
      <c r="S279" s="172">
        <v>0</v>
      </c>
      <c r="T279" s="173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174" t="s">
        <v>152</v>
      </c>
      <c r="AT279" s="174" t="s">
        <v>149</v>
      </c>
      <c r="AU279" s="174" t="s">
        <v>81</v>
      </c>
      <c r="AY279" s="17" t="s">
        <v>135</v>
      </c>
      <c r="BE279" s="175">
        <f>IF(N279="základní",J279,0)</f>
        <v>0</v>
      </c>
      <c r="BF279" s="175">
        <f>IF(N279="snížená",J279,0)</f>
        <v>0</v>
      </c>
      <c r="BG279" s="175">
        <f>IF(N279="zákl. přenesená",J279,0)</f>
        <v>0</v>
      </c>
      <c r="BH279" s="175">
        <f>IF(N279="sníž. přenesená",J279,0)</f>
        <v>0</v>
      </c>
      <c r="BI279" s="175">
        <f>IF(N279="nulová",J279,0)</f>
        <v>0</v>
      </c>
      <c r="BJ279" s="17" t="s">
        <v>79</v>
      </c>
      <c r="BK279" s="175">
        <f>ROUND(I279*H279,2)</f>
        <v>0</v>
      </c>
      <c r="BL279" s="17" t="s">
        <v>144</v>
      </c>
      <c r="BM279" s="174" t="s">
        <v>1430</v>
      </c>
    </row>
    <row r="280" s="2" customFormat="1" ht="16.5" customHeight="1">
      <c r="A280" s="36"/>
      <c r="B280" s="162"/>
      <c r="C280" s="163" t="s">
        <v>568</v>
      </c>
      <c r="D280" s="163" t="s">
        <v>139</v>
      </c>
      <c r="E280" s="164" t="s">
        <v>1431</v>
      </c>
      <c r="F280" s="165" t="s">
        <v>1350</v>
      </c>
      <c r="G280" s="166" t="s">
        <v>1169</v>
      </c>
      <c r="H280" s="167">
        <v>1</v>
      </c>
      <c r="I280" s="168"/>
      <c r="J280" s="169">
        <f>ROUND(I280*H280,2)</f>
        <v>0</v>
      </c>
      <c r="K280" s="165" t="s">
        <v>3</v>
      </c>
      <c r="L280" s="37"/>
      <c r="M280" s="170" t="s">
        <v>3</v>
      </c>
      <c r="N280" s="171" t="s">
        <v>42</v>
      </c>
      <c r="O280" s="70"/>
      <c r="P280" s="172">
        <f>O280*H280</f>
        <v>0</v>
      </c>
      <c r="Q280" s="172">
        <v>0</v>
      </c>
      <c r="R280" s="172">
        <f>Q280*H280</f>
        <v>0</v>
      </c>
      <c r="S280" s="172">
        <v>0</v>
      </c>
      <c r="T280" s="173">
        <f>S280*H280</f>
        <v>0</v>
      </c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R280" s="174" t="s">
        <v>144</v>
      </c>
      <c r="AT280" s="174" t="s">
        <v>139</v>
      </c>
      <c r="AU280" s="174" t="s">
        <v>81</v>
      </c>
      <c r="AY280" s="17" t="s">
        <v>135</v>
      </c>
      <c r="BE280" s="175">
        <f>IF(N280="základní",J280,0)</f>
        <v>0</v>
      </c>
      <c r="BF280" s="175">
        <f>IF(N280="snížená",J280,0)</f>
        <v>0</v>
      </c>
      <c r="BG280" s="175">
        <f>IF(N280="zákl. přenesená",J280,0)</f>
        <v>0</v>
      </c>
      <c r="BH280" s="175">
        <f>IF(N280="sníž. přenesená",J280,0)</f>
        <v>0</v>
      </c>
      <c r="BI280" s="175">
        <f>IF(N280="nulová",J280,0)</f>
        <v>0</v>
      </c>
      <c r="BJ280" s="17" t="s">
        <v>79</v>
      </c>
      <c r="BK280" s="175">
        <f>ROUND(I280*H280,2)</f>
        <v>0</v>
      </c>
      <c r="BL280" s="17" t="s">
        <v>144</v>
      </c>
      <c r="BM280" s="174" t="s">
        <v>1432</v>
      </c>
    </row>
    <row r="281" s="12" customFormat="1" ht="22.8" customHeight="1">
      <c r="A281" s="12"/>
      <c r="B281" s="149"/>
      <c r="C281" s="12"/>
      <c r="D281" s="150" t="s">
        <v>70</v>
      </c>
      <c r="E281" s="160" t="s">
        <v>1433</v>
      </c>
      <c r="F281" s="160" t="s">
        <v>1434</v>
      </c>
      <c r="G281" s="12"/>
      <c r="H281" s="12"/>
      <c r="I281" s="152"/>
      <c r="J281" s="161">
        <f>BK281</f>
        <v>0</v>
      </c>
      <c r="K281" s="12"/>
      <c r="L281" s="149"/>
      <c r="M281" s="154"/>
      <c r="N281" s="155"/>
      <c r="O281" s="155"/>
      <c r="P281" s="156">
        <f>SUM(P282:P294)</f>
        <v>0</v>
      </c>
      <c r="Q281" s="155"/>
      <c r="R281" s="156">
        <f>SUM(R282:R294)</f>
        <v>0</v>
      </c>
      <c r="S281" s="155"/>
      <c r="T281" s="157">
        <f>SUM(T282:T294)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150" t="s">
        <v>79</v>
      </c>
      <c r="AT281" s="158" t="s">
        <v>70</v>
      </c>
      <c r="AU281" s="158" t="s">
        <v>79</v>
      </c>
      <c r="AY281" s="150" t="s">
        <v>135</v>
      </c>
      <c r="BK281" s="159">
        <f>SUM(BK282:BK294)</f>
        <v>0</v>
      </c>
    </row>
    <row r="282" s="2" customFormat="1" ht="16.5" customHeight="1">
      <c r="A282" s="36"/>
      <c r="B282" s="162"/>
      <c r="C282" s="181" t="s">
        <v>546</v>
      </c>
      <c r="D282" s="181" t="s">
        <v>149</v>
      </c>
      <c r="E282" s="182" t="s">
        <v>1435</v>
      </c>
      <c r="F282" s="183" t="s">
        <v>1436</v>
      </c>
      <c r="G282" s="184" t="s">
        <v>1103</v>
      </c>
      <c r="H282" s="185">
        <v>1</v>
      </c>
      <c r="I282" s="186"/>
      <c r="J282" s="187">
        <f>ROUND(I282*H282,2)</f>
        <v>0</v>
      </c>
      <c r="K282" s="183" t="s">
        <v>3</v>
      </c>
      <c r="L282" s="188"/>
      <c r="M282" s="189" t="s">
        <v>3</v>
      </c>
      <c r="N282" s="190" t="s">
        <v>42</v>
      </c>
      <c r="O282" s="70"/>
      <c r="P282" s="172">
        <f>O282*H282</f>
        <v>0</v>
      </c>
      <c r="Q282" s="172">
        <v>0</v>
      </c>
      <c r="R282" s="172">
        <f>Q282*H282</f>
        <v>0</v>
      </c>
      <c r="S282" s="172">
        <v>0</v>
      </c>
      <c r="T282" s="173">
        <f>S282*H282</f>
        <v>0</v>
      </c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R282" s="174" t="s">
        <v>152</v>
      </c>
      <c r="AT282" s="174" t="s">
        <v>149</v>
      </c>
      <c r="AU282" s="174" t="s">
        <v>81</v>
      </c>
      <c r="AY282" s="17" t="s">
        <v>135</v>
      </c>
      <c r="BE282" s="175">
        <f>IF(N282="základní",J282,0)</f>
        <v>0</v>
      </c>
      <c r="BF282" s="175">
        <f>IF(N282="snížená",J282,0)</f>
        <v>0</v>
      </c>
      <c r="BG282" s="175">
        <f>IF(N282="zákl. přenesená",J282,0)</f>
        <v>0</v>
      </c>
      <c r="BH282" s="175">
        <f>IF(N282="sníž. přenesená",J282,0)</f>
        <v>0</v>
      </c>
      <c r="BI282" s="175">
        <f>IF(N282="nulová",J282,0)</f>
        <v>0</v>
      </c>
      <c r="BJ282" s="17" t="s">
        <v>79</v>
      </c>
      <c r="BK282" s="175">
        <f>ROUND(I282*H282,2)</f>
        <v>0</v>
      </c>
      <c r="BL282" s="17" t="s">
        <v>144</v>
      </c>
      <c r="BM282" s="174" t="s">
        <v>1437</v>
      </c>
    </row>
    <row r="283" s="2" customFormat="1" ht="16.5" customHeight="1">
      <c r="A283" s="36"/>
      <c r="B283" s="162"/>
      <c r="C283" s="181" t="s">
        <v>823</v>
      </c>
      <c r="D283" s="181" t="s">
        <v>149</v>
      </c>
      <c r="E283" s="182" t="s">
        <v>1438</v>
      </c>
      <c r="F283" s="183" t="s">
        <v>1439</v>
      </c>
      <c r="G283" s="184" t="s">
        <v>1103</v>
      </c>
      <c r="H283" s="185">
        <v>1</v>
      </c>
      <c r="I283" s="186"/>
      <c r="J283" s="187">
        <f>ROUND(I283*H283,2)</f>
        <v>0</v>
      </c>
      <c r="K283" s="183" t="s">
        <v>3</v>
      </c>
      <c r="L283" s="188"/>
      <c r="M283" s="189" t="s">
        <v>3</v>
      </c>
      <c r="N283" s="190" t="s">
        <v>42</v>
      </c>
      <c r="O283" s="70"/>
      <c r="P283" s="172">
        <f>O283*H283</f>
        <v>0</v>
      </c>
      <c r="Q283" s="172">
        <v>0</v>
      </c>
      <c r="R283" s="172">
        <f>Q283*H283</f>
        <v>0</v>
      </c>
      <c r="S283" s="172">
        <v>0</v>
      </c>
      <c r="T283" s="173">
        <f>S283*H283</f>
        <v>0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174" t="s">
        <v>152</v>
      </c>
      <c r="AT283" s="174" t="s">
        <v>149</v>
      </c>
      <c r="AU283" s="174" t="s">
        <v>81</v>
      </c>
      <c r="AY283" s="17" t="s">
        <v>135</v>
      </c>
      <c r="BE283" s="175">
        <f>IF(N283="základní",J283,0)</f>
        <v>0</v>
      </c>
      <c r="BF283" s="175">
        <f>IF(N283="snížená",J283,0)</f>
        <v>0</v>
      </c>
      <c r="BG283" s="175">
        <f>IF(N283="zákl. přenesená",J283,0)</f>
        <v>0</v>
      </c>
      <c r="BH283" s="175">
        <f>IF(N283="sníž. přenesená",J283,0)</f>
        <v>0</v>
      </c>
      <c r="BI283" s="175">
        <f>IF(N283="nulová",J283,0)</f>
        <v>0</v>
      </c>
      <c r="BJ283" s="17" t="s">
        <v>79</v>
      </c>
      <c r="BK283" s="175">
        <f>ROUND(I283*H283,2)</f>
        <v>0</v>
      </c>
      <c r="BL283" s="17" t="s">
        <v>144</v>
      </c>
      <c r="BM283" s="174" t="s">
        <v>1440</v>
      </c>
    </row>
    <row r="284" s="2" customFormat="1" ht="16.5" customHeight="1">
      <c r="A284" s="36"/>
      <c r="B284" s="162"/>
      <c r="C284" s="181" t="s">
        <v>985</v>
      </c>
      <c r="D284" s="181" t="s">
        <v>149</v>
      </c>
      <c r="E284" s="182" t="s">
        <v>1359</v>
      </c>
      <c r="F284" s="183" t="s">
        <v>1360</v>
      </c>
      <c r="G284" s="184" t="s">
        <v>1103</v>
      </c>
      <c r="H284" s="185">
        <v>2</v>
      </c>
      <c r="I284" s="186"/>
      <c r="J284" s="187">
        <f>ROUND(I284*H284,2)</f>
        <v>0</v>
      </c>
      <c r="K284" s="183" t="s">
        <v>3</v>
      </c>
      <c r="L284" s="188"/>
      <c r="M284" s="189" t="s">
        <v>3</v>
      </c>
      <c r="N284" s="190" t="s">
        <v>42</v>
      </c>
      <c r="O284" s="70"/>
      <c r="P284" s="172">
        <f>O284*H284</f>
        <v>0</v>
      </c>
      <c r="Q284" s="172">
        <v>0</v>
      </c>
      <c r="R284" s="172">
        <f>Q284*H284</f>
        <v>0</v>
      </c>
      <c r="S284" s="172">
        <v>0</v>
      </c>
      <c r="T284" s="173">
        <f>S284*H284</f>
        <v>0</v>
      </c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R284" s="174" t="s">
        <v>152</v>
      </c>
      <c r="AT284" s="174" t="s">
        <v>149</v>
      </c>
      <c r="AU284" s="174" t="s">
        <v>81</v>
      </c>
      <c r="AY284" s="17" t="s">
        <v>135</v>
      </c>
      <c r="BE284" s="175">
        <f>IF(N284="základní",J284,0)</f>
        <v>0</v>
      </c>
      <c r="BF284" s="175">
        <f>IF(N284="snížená",J284,0)</f>
        <v>0</v>
      </c>
      <c r="BG284" s="175">
        <f>IF(N284="zákl. přenesená",J284,0)</f>
        <v>0</v>
      </c>
      <c r="BH284" s="175">
        <f>IF(N284="sníž. přenesená",J284,0)</f>
        <v>0</v>
      </c>
      <c r="BI284" s="175">
        <f>IF(N284="nulová",J284,0)</f>
        <v>0</v>
      </c>
      <c r="BJ284" s="17" t="s">
        <v>79</v>
      </c>
      <c r="BK284" s="175">
        <f>ROUND(I284*H284,2)</f>
        <v>0</v>
      </c>
      <c r="BL284" s="17" t="s">
        <v>144</v>
      </c>
      <c r="BM284" s="174" t="s">
        <v>1441</v>
      </c>
    </row>
    <row r="285" s="2" customFormat="1" ht="16.5" customHeight="1">
      <c r="A285" s="36"/>
      <c r="B285" s="162"/>
      <c r="C285" s="181" t="s">
        <v>990</v>
      </c>
      <c r="D285" s="181" t="s">
        <v>149</v>
      </c>
      <c r="E285" s="182" t="s">
        <v>1304</v>
      </c>
      <c r="F285" s="183" t="s">
        <v>1305</v>
      </c>
      <c r="G285" s="184" t="s">
        <v>1306</v>
      </c>
      <c r="H285" s="185">
        <v>1</v>
      </c>
      <c r="I285" s="186"/>
      <c r="J285" s="187">
        <f>ROUND(I285*H285,2)</f>
        <v>0</v>
      </c>
      <c r="K285" s="183" t="s">
        <v>3</v>
      </c>
      <c r="L285" s="188"/>
      <c r="M285" s="189" t="s">
        <v>3</v>
      </c>
      <c r="N285" s="190" t="s">
        <v>42</v>
      </c>
      <c r="O285" s="70"/>
      <c r="P285" s="172">
        <f>O285*H285</f>
        <v>0</v>
      </c>
      <c r="Q285" s="172">
        <v>0</v>
      </c>
      <c r="R285" s="172">
        <f>Q285*H285</f>
        <v>0</v>
      </c>
      <c r="S285" s="172">
        <v>0</v>
      </c>
      <c r="T285" s="173">
        <f>S285*H285</f>
        <v>0</v>
      </c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R285" s="174" t="s">
        <v>152</v>
      </c>
      <c r="AT285" s="174" t="s">
        <v>149</v>
      </c>
      <c r="AU285" s="174" t="s">
        <v>81</v>
      </c>
      <c r="AY285" s="17" t="s">
        <v>135</v>
      </c>
      <c r="BE285" s="175">
        <f>IF(N285="základní",J285,0)</f>
        <v>0</v>
      </c>
      <c r="BF285" s="175">
        <f>IF(N285="snížená",J285,0)</f>
        <v>0</v>
      </c>
      <c r="BG285" s="175">
        <f>IF(N285="zákl. přenesená",J285,0)</f>
        <v>0</v>
      </c>
      <c r="BH285" s="175">
        <f>IF(N285="sníž. přenesená",J285,0)</f>
        <v>0</v>
      </c>
      <c r="BI285" s="175">
        <f>IF(N285="nulová",J285,0)</f>
        <v>0</v>
      </c>
      <c r="BJ285" s="17" t="s">
        <v>79</v>
      </c>
      <c r="BK285" s="175">
        <f>ROUND(I285*H285,2)</f>
        <v>0</v>
      </c>
      <c r="BL285" s="17" t="s">
        <v>144</v>
      </c>
      <c r="BM285" s="174" t="s">
        <v>1442</v>
      </c>
    </row>
    <row r="286" s="2" customFormat="1" ht="16.5" customHeight="1">
      <c r="A286" s="36"/>
      <c r="B286" s="162"/>
      <c r="C286" s="181" t="s">
        <v>495</v>
      </c>
      <c r="D286" s="181" t="s">
        <v>149</v>
      </c>
      <c r="E286" s="182" t="s">
        <v>1309</v>
      </c>
      <c r="F286" s="183" t="s">
        <v>1310</v>
      </c>
      <c r="G286" s="184" t="s">
        <v>1306</v>
      </c>
      <c r="H286" s="185">
        <v>1</v>
      </c>
      <c r="I286" s="186"/>
      <c r="J286" s="187">
        <f>ROUND(I286*H286,2)</f>
        <v>0</v>
      </c>
      <c r="K286" s="183" t="s">
        <v>3</v>
      </c>
      <c r="L286" s="188"/>
      <c r="M286" s="189" t="s">
        <v>3</v>
      </c>
      <c r="N286" s="190" t="s">
        <v>42</v>
      </c>
      <c r="O286" s="70"/>
      <c r="P286" s="172">
        <f>O286*H286</f>
        <v>0</v>
      </c>
      <c r="Q286" s="172">
        <v>0</v>
      </c>
      <c r="R286" s="172">
        <f>Q286*H286</f>
        <v>0</v>
      </c>
      <c r="S286" s="172">
        <v>0</v>
      </c>
      <c r="T286" s="173">
        <f>S286*H286</f>
        <v>0</v>
      </c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R286" s="174" t="s">
        <v>152</v>
      </c>
      <c r="AT286" s="174" t="s">
        <v>149</v>
      </c>
      <c r="AU286" s="174" t="s">
        <v>81</v>
      </c>
      <c r="AY286" s="17" t="s">
        <v>135</v>
      </c>
      <c r="BE286" s="175">
        <f>IF(N286="základní",J286,0)</f>
        <v>0</v>
      </c>
      <c r="BF286" s="175">
        <f>IF(N286="snížená",J286,0)</f>
        <v>0</v>
      </c>
      <c r="BG286" s="175">
        <f>IF(N286="zákl. přenesená",J286,0)</f>
        <v>0</v>
      </c>
      <c r="BH286" s="175">
        <f>IF(N286="sníž. přenesená",J286,0)</f>
        <v>0</v>
      </c>
      <c r="BI286" s="175">
        <f>IF(N286="nulová",J286,0)</f>
        <v>0</v>
      </c>
      <c r="BJ286" s="17" t="s">
        <v>79</v>
      </c>
      <c r="BK286" s="175">
        <f>ROUND(I286*H286,2)</f>
        <v>0</v>
      </c>
      <c r="BL286" s="17" t="s">
        <v>144</v>
      </c>
      <c r="BM286" s="174" t="s">
        <v>1443</v>
      </c>
    </row>
    <row r="287" s="2" customFormat="1" ht="16.5" customHeight="1">
      <c r="A287" s="36"/>
      <c r="B287" s="162"/>
      <c r="C287" s="181" t="s">
        <v>934</v>
      </c>
      <c r="D287" s="181" t="s">
        <v>149</v>
      </c>
      <c r="E287" s="182" t="s">
        <v>1364</v>
      </c>
      <c r="F287" s="183" t="s">
        <v>1365</v>
      </c>
      <c r="G287" s="184" t="s">
        <v>1103</v>
      </c>
      <c r="H287" s="185">
        <v>2</v>
      </c>
      <c r="I287" s="186"/>
      <c r="J287" s="187">
        <f>ROUND(I287*H287,2)</f>
        <v>0</v>
      </c>
      <c r="K287" s="183" t="s">
        <v>3</v>
      </c>
      <c r="L287" s="188"/>
      <c r="M287" s="189" t="s">
        <v>3</v>
      </c>
      <c r="N287" s="190" t="s">
        <v>42</v>
      </c>
      <c r="O287" s="70"/>
      <c r="P287" s="172">
        <f>O287*H287</f>
        <v>0</v>
      </c>
      <c r="Q287" s="172">
        <v>0</v>
      </c>
      <c r="R287" s="172">
        <f>Q287*H287</f>
        <v>0</v>
      </c>
      <c r="S287" s="172">
        <v>0</v>
      </c>
      <c r="T287" s="173">
        <f>S287*H287</f>
        <v>0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174" t="s">
        <v>152</v>
      </c>
      <c r="AT287" s="174" t="s">
        <v>149</v>
      </c>
      <c r="AU287" s="174" t="s">
        <v>81</v>
      </c>
      <c r="AY287" s="17" t="s">
        <v>135</v>
      </c>
      <c r="BE287" s="175">
        <f>IF(N287="základní",J287,0)</f>
        <v>0</v>
      </c>
      <c r="BF287" s="175">
        <f>IF(N287="snížená",J287,0)</f>
        <v>0</v>
      </c>
      <c r="BG287" s="175">
        <f>IF(N287="zákl. přenesená",J287,0)</f>
        <v>0</v>
      </c>
      <c r="BH287" s="175">
        <f>IF(N287="sníž. přenesená",J287,0)</f>
        <v>0</v>
      </c>
      <c r="BI287" s="175">
        <f>IF(N287="nulová",J287,0)</f>
        <v>0</v>
      </c>
      <c r="BJ287" s="17" t="s">
        <v>79</v>
      </c>
      <c r="BK287" s="175">
        <f>ROUND(I287*H287,2)</f>
        <v>0</v>
      </c>
      <c r="BL287" s="17" t="s">
        <v>144</v>
      </c>
      <c r="BM287" s="174" t="s">
        <v>1444</v>
      </c>
    </row>
    <row r="288" s="2" customFormat="1" ht="16.5" customHeight="1">
      <c r="A288" s="36"/>
      <c r="B288" s="162"/>
      <c r="C288" s="181" t="s">
        <v>939</v>
      </c>
      <c r="D288" s="181" t="s">
        <v>149</v>
      </c>
      <c r="E288" s="182" t="s">
        <v>1367</v>
      </c>
      <c r="F288" s="183" t="s">
        <v>1368</v>
      </c>
      <c r="G288" s="184" t="s">
        <v>1103</v>
      </c>
      <c r="H288" s="185">
        <v>1</v>
      </c>
      <c r="I288" s="186"/>
      <c r="J288" s="187">
        <f>ROUND(I288*H288,2)</f>
        <v>0</v>
      </c>
      <c r="K288" s="183" t="s">
        <v>3</v>
      </c>
      <c r="L288" s="188"/>
      <c r="M288" s="189" t="s">
        <v>3</v>
      </c>
      <c r="N288" s="190" t="s">
        <v>42</v>
      </c>
      <c r="O288" s="70"/>
      <c r="P288" s="172">
        <f>O288*H288</f>
        <v>0</v>
      </c>
      <c r="Q288" s="172">
        <v>0</v>
      </c>
      <c r="R288" s="172">
        <f>Q288*H288</f>
        <v>0</v>
      </c>
      <c r="S288" s="172">
        <v>0</v>
      </c>
      <c r="T288" s="173">
        <f>S288*H288</f>
        <v>0</v>
      </c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R288" s="174" t="s">
        <v>152</v>
      </c>
      <c r="AT288" s="174" t="s">
        <v>149</v>
      </c>
      <c r="AU288" s="174" t="s">
        <v>81</v>
      </c>
      <c r="AY288" s="17" t="s">
        <v>135</v>
      </c>
      <c r="BE288" s="175">
        <f>IF(N288="základní",J288,0)</f>
        <v>0</v>
      </c>
      <c r="BF288" s="175">
        <f>IF(N288="snížená",J288,0)</f>
        <v>0</v>
      </c>
      <c r="BG288" s="175">
        <f>IF(N288="zákl. přenesená",J288,0)</f>
        <v>0</v>
      </c>
      <c r="BH288" s="175">
        <f>IF(N288="sníž. přenesená",J288,0)</f>
        <v>0</v>
      </c>
      <c r="BI288" s="175">
        <f>IF(N288="nulová",J288,0)</f>
        <v>0</v>
      </c>
      <c r="BJ288" s="17" t="s">
        <v>79</v>
      </c>
      <c r="BK288" s="175">
        <f>ROUND(I288*H288,2)</f>
        <v>0</v>
      </c>
      <c r="BL288" s="17" t="s">
        <v>144</v>
      </c>
      <c r="BM288" s="174" t="s">
        <v>1445</v>
      </c>
    </row>
    <row r="289" s="2" customFormat="1" ht="16.5" customHeight="1">
      <c r="A289" s="36"/>
      <c r="B289" s="162"/>
      <c r="C289" s="181" t="s">
        <v>521</v>
      </c>
      <c r="D289" s="181" t="s">
        <v>149</v>
      </c>
      <c r="E289" s="182" t="s">
        <v>1319</v>
      </c>
      <c r="F289" s="183" t="s">
        <v>1320</v>
      </c>
      <c r="G289" s="184" t="s">
        <v>1103</v>
      </c>
      <c r="H289" s="185">
        <v>1</v>
      </c>
      <c r="I289" s="186"/>
      <c r="J289" s="187">
        <f>ROUND(I289*H289,2)</f>
        <v>0</v>
      </c>
      <c r="K289" s="183" t="s">
        <v>3</v>
      </c>
      <c r="L289" s="188"/>
      <c r="M289" s="189" t="s">
        <v>3</v>
      </c>
      <c r="N289" s="190" t="s">
        <v>42</v>
      </c>
      <c r="O289" s="70"/>
      <c r="P289" s="172">
        <f>O289*H289</f>
        <v>0</v>
      </c>
      <c r="Q289" s="172">
        <v>0</v>
      </c>
      <c r="R289" s="172">
        <f>Q289*H289</f>
        <v>0</v>
      </c>
      <c r="S289" s="172">
        <v>0</v>
      </c>
      <c r="T289" s="173">
        <f>S289*H289</f>
        <v>0</v>
      </c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174" t="s">
        <v>152</v>
      </c>
      <c r="AT289" s="174" t="s">
        <v>149</v>
      </c>
      <c r="AU289" s="174" t="s">
        <v>81</v>
      </c>
      <c r="AY289" s="17" t="s">
        <v>135</v>
      </c>
      <c r="BE289" s="175">
        <f>IF(N289="základní",J289,0)</f>
        <v>0</v>
      </c>
      <c r="BF289" s="175">
        <f>IF(N289="snížená",J289,0)</f>
        <v>0</v>
      </c>
      <c r="BG289" s="175">
        <f>IF(N289="zákl. přenesená",J289,0)</f>
        <v>0</v>
      </c>
      <c r="BH289" s="175">
        <f>IF(N289="sníž. přenesená",J289,0)</f>
        <v>0</v>
      </c>
      <c r="BI289" s="175">
        <f>IF(N289="nulová",J289,0)</f>
        <v>0</v>
      </c>
      <c r="BJ289" s="17" t="s">
        <v>79</v>
      </c>
      <c r="BK289" s="175">
        <f>ROUND(I289*H289,2)</f>
        <v>0</v>
      </c>
      <c r="BL289" s="17" t="s">
        <v>144</v>
      </c>
      <c r="BM289" s="174" t="s">
        <v>1446</v>
      </c>
    </row>
    <row r="290" s="2" customFormat="1" ht="16.5" customHeight="1">
      <c r="A290" s="36"/>
      <c r="B290" s="162"/>
      <c r="C290" s="181" t="s">
        <v>526</v>
      </c>
      <c r="D290" s="181" t="s">
        <v>149</v>
      </c>
      <c r="E290" s="182" t="s">
        <v>1400</v>
      </c>
      <c r="F290" s="183" t="s">
        <v>1401</v>
      </c>
      <c r="G290" s="184" t="s">
        <v>1103</v>
      </c>
      <c r="H290" s="185">
        <v>1</v>
      </c>
      <c r="I290" s="186"/>
      <c r="J290" s="187">
        <f>ROUND(I290*H290,2)</f>
        <v>0</v>
      </c>
      <c r="K290" s="183" t="s">
        <v>3</v>
      </c>
      <c r="L290" s="188"/>
      <c r="M290" s="189" t="s">
        <v>3</v>
      </c>
      <c r="N290" s="190" t="s">
        <v>42</v>
      </c>
      <c r="O290" s="70"/>
      <c r="P290" s="172">
        <f>O290*H290</f>
        <v>0</v>
      </c>
      <c r="Q290" s="172">
        <v>0</v>
      </c>
      <c r="R290" s="172">
        <f>Q290*H290</f>
        <v>0</v>
      </c>
      <c r="S290" s="172">
        <v>0</v>
      </c>
      <c r="T290" s="173">
        <f>S290*H290</f>
        <v>0</v>
      </c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R290" s="174" t="s">
        <v>152</v>
      </c>
      <c r="AT290" s="174" t="s">
        <v>149</v>
      </c>
      <c r="AU290" s="174" t="s">
        <v>81</v>
      </c>
      <c r="AY290" s="17" t="s">
        <v>135</v>
      </c>
      <c r="BE290" s="175">
        <f>IF(N290="základní",J290,0)</f>
        <v>0</v>
      </c>
      <c r="BF290" s="175">
        <f>IF(N290="snížená",J290,0)</f>
        <v>0</v>
      </c>
      <c r="BG290" s="175">
        <f>IF(N290="zákl. přenesená",J290,0)</f>
        <v>0</v>
      </c>
      <c r="BH290" s="175">
        <f>IF(N290="sníž. přenesená",J290,0)</f>
        <v>0</v>
      </c>
      <c r="BI290" s="175">
        <f>IF(N290="nulová",J290,0)</f>
        <v>0</v>
      </c>
      <c r="BJ290" s="17" t="s">
        <v>79</v>
      </c>
      <c r="BK290" s="175">
        <f>ROUND(I290*H290,2)</f>
        <v>0</v>
      </c>
      <c r="BL290" s="17" t="s">
        <v>144</v>
      </c>
      <c r="BM290" s="174" t="s">
        <v>1447</v>
      </c>
    </row>
    <row r="291" s="2" customFormat="1" ht="16.5" customHeight="1">
      <c r="A291" s="36"/>
      <c r="B291" s="162"/>
      <c r="C291" s="181" t="s">
        <v>531</v>
      </c>
      <c r="D291" s="181" t="s">
        <v>149</v>
      </c>
      <c r="E291" s="182" t="s">
        <v>1325</v>
      </c>
      <c r="F291" s="183" t="s">
        <v>1326</v>
      </c>
      <c r="G291" s="184" t="s">
        <v>1103</v>
      </c>
      <c r="H291" s="185">
        <v>1</v>
      </c>
      <c r="I291" s="186"/>
      <c r="J291" s="187">
        <f>ROUND(I291*H291,2)</f>
        <v>0</v>
      </c>
      <c r="K291" s="183" t="s">
        <v>3</v>
      </c>
      <c r="L291" s="188"/>
      <c r="M291" s="189" t="s">
        <v>3</v>
      </c>
      <c r="N291" s="190" t="s">
        <v>42</v>
      </c>
      <c r="O291" s="70"/>
      <c r="P291" s="172">
        <f>O291*H291</f>
        <v>0</v>
      </c>
      <c r="Q291" s="172">
        <v>0</v>
      </c>
      <c r="R291" s="172">
        <f>Q291*H291</f>
        <v>0</v>
      </c>
      <c r="S291" s="172">
        <v>0</v>
      </c>
      <c r="T291" s="173">
        <f>S291*H291</f>
        <v>0</v>
      </c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R291" s="174" t="s">
        <v>152</v>
      </c>
      <c r="AT291" s="174" t="s">
        <v>149</v>
      </c>
      <c r="AU291" s="174" t="s">
        <v>81</v>
      </c>
      <c r="AY291" s="17" t="s">
        <v>135</v>
      </c>
      <c r="BE291" s="175">
        <f>IF(N291="základní",J291,0)</f>
        <v>0</v>
      </c>
      <c r="BF291" s="175">
        <f>IF(N291="snížená",J291,0)</f>
        <v>0</v>
      </c>
      <c r="BG291" s="175">
        <f>IF(N291="zákl. přenesená",J291,0)</f>
        <v>0</v>
      </c>
      <c r="BH291" s="175">
        <f>IF(N291="sníž. přenesená",J291,0)</f>
        <v>0</v>
      </c>
      <c r="BI291" s="175">
        <f>IF(N291="nulová",J291,0)</f>
        <v>0</v>
      </c>
      <c r="BJ291" s="17" t="s">
        <v>79</v>
      </c>
      <c r="BK291" s="175">
        <f>ROUND(I291*H291,2)</f>
        <v>0</v>
      </c>
      <c r="BL291" s="17" t="s">
        <v>144</v>
      </c>
      <c r="BM291" s="174" t="s">
        <v>1448</v>
      </c>
    </row>
    <row r="292" s="2" customFormat="1" ht="16.5" customHeight="1">
      <c r="A292" s="36"/>
      <c r="B292" s="162"/>
      <c r="C292" s="181" t="s">
        <v>536</v>
      </c>
      <c r="D292" s="181" t="s">
        <v>149</v>
      </c>
      <c r="E292" s="182" t="s">
        <v>1343</v>
      </c>
      <c r="F292" s="183" t="s">
        <v>1344</v>
      </c>
      <c r="G292" s="184" t="s">
        <v>1103</v>
      </c>
      <c r="H292" s="185">
        <v>5</v>
      </c>
      <c r="I292" s="186"/>
      <c r="J292" s="187">
        <f>ROUND(I292*H292,2)</f>
        <v>0</v>
      </c>
      <c r="K292" s="183" t="s">
        <v>3</v>
      </c>
      <c r="L292" s="188"/>
      <c r="M292" s="189" t="s">
        <v>3</v>
      </c>
      <c r="N292" s="190" t="s">
        <v>42</v>
      </c>
      <c r="O292" s="70"/>
      <c r="P292" s="172">
        <f>O292*H292</f>
        <v>0</v>
      </c>
      <c r="Q292" s="172">
        <v>0</v>
      </c>
      <c r="R292" s="172">
        <f>Q292*H292</f>
        <v>0</v>
      </c>
      <c r="S292" s="172">
        <v>0</v>
      </c>
      <c r="T292" s="173">
        <f>S292*H292</f>
        <v>0</v>
      </c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R292" s="174" t="s">
        <v>152</v>
      </c>
      <c r="AT292" s="174" t="s">
        <v>149</v>
      </c>
      <c r="AU292" s="174" t="s">
        <v>81</v>
      </c>
      <c r="AY292" s="17" t="s">
        <v>135</v>
      </c>
      <c r="BE292" s="175">
        <f>IF(N292="základní",J292,0)</f>
        <v>0</v>
      </c>
      <c r="BF292" s="175">
        <f>IF(N292="snížená",J292,0)</f>
        <v>0</v>
      </c>
      <c r="BG292" s="175">
        <f>IF(N292="zákl. přenesená",J292,0)</f>
        <v>0</v>
      </c>
      <c r="BH292" s="175">
        <f>IF(N292="sníž. přenesená",J292,0)</f>
        <v>0</v>
      </c>
      <c r="BI292" s="175">
        <f>IF(N292="nulová",J292,0)</f>
        <v>0</v>
      </c>
      <c r="BJ292" s="17" t="s">
        <v>79</v>
      </c>
      <c r="BK292" s="175">
        <f>ROUND(I292*H292,2)</f>
        <v>0</v>
      </c>
      <c r="BL292" s="17" t="s">
        <v>144</v>
      </c>
      <c r="BM292" s="174" t="s">
        <v>1449</v>
      </c>
    </row>
    <row r="293" s="2" customFormat="1" ht="16.5" customHeight="1">
      <c r="A293" s="36"/>
      <c r="B293" s="162"/>
      <c r="C293" s="181" t="s">
        <v>541</v>
      </c>
      <c r="D293" s="181" t="s">
        <v>149</v>
      </c>
      <c r="E293" s="182" t="s">
        <v>1450</v>
      </c>
      <c r="F293" s="183" t="s">
        <v>1347</v>
      </c>
      <c r="G293" s="184" t="s">
        <v>1169</v>
      </c>
      <c r="H293" s="185">
        <v>1</v>
      </c>
      <c r="I293" s="186"/>
      <c r="J293" s="187">
        <f>ROUND(I293*H293,2)</f>
        <v>0</v>
      </c>
      <c r="K293" s="183" t="s">
        <v>3</v>
      </c>
      <c r="L293" s="188"/>
      <c r="M293" s="189" t="s">
        <v>3</v>
      </c>
      <c r="N293" s="190" t="s">
        <v>42</v>
      </c>
      <c r="O293" s="70"/>
      <c r="P293" s="172">
        <f>O293*H293</f>
        <v>0</v>
      </c>
      <c r="Q293" s="172">
        <v>0</v>
      </c>
      <c r="R293" s="172">
        <f>Q293*H293</f>
        <v>0</v>
      </c>
      <c r="S293" s="172">
        <v>0</v>
      </c>
      <c r="T293" s="173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174" t="s">
        <v>152</v>
      </c>
      <c r="AT293" s="174" t="s">
        <v>149</v>
      </c>
      <c r="AU293" s="174" t="s">
        <v>81</v>
      </c>
      <c r="AY293" s="17" t="s">
        <v>135</v>
      </c>
      <c r="BE293" s="175">
        <f>IF(N293="základní",J293,0)</f>
        <v>0</v>
      </c>
      <c r="BF293" s="175">
        <f>IF(N293="snížená",J293,0)</f>
        <v>0</v>
      </c>
      <c r="BG293" s="175">
        <f>IF(N293="zákl. přenesená",J293,0)</f>
        <v>0</v>
      </c>
      <c r="BH293" s="175">
        <f>IF(N293="sníž. přenesená",J293,0)</f>
        <v>0</v>
      </c>
      <c r="BI293" s="175">
        <f>IF(N293="nulová",J293,0)</f>
        <v>0</v>
      </c>
      <c r="BJ293" s="17" t="s">
        <v>79</v>
      </c>
      <c r="BK293" s="175">
        <f>ROUND(I293*H293,2)</f>
        <v>0</v>
      </c>
      <c r="BL293" s="17" t="s">
        <v>144</v>
      </c>
      <c r="BM293" s="174" t="s">
        <v>1451</v>
      </c>
    </row>
    <row r="294" s="2" customFormat="1" ht="16.5" customHeight="1">
      <c r="A294" s="36"/>
      <c r="B294" s="162"/>
      <c r="C294" s="163" t="s">
        <v>500</v>
      </c>
      <c r="D294" s="163" t="s">
        <v>139</v>
      </c>
      <c r="E294" s="164" t="s">
        <v>1452</v>
      </c>
      <c r="F294" s="165" t="s">
        <v>1350</v>
      </c>
      <c r="G294" s="166" t="s">
        <v>1169</v>
      </c>
      <c r="H294" s="167">
        <v>1</v>
      </c>
      <c r="I294" s="168"/>
      <c r="J294" s="169">
        <f>ROUND(I294*H294,2)</f>
        <v>0</v>
      </c>
      <c r="K294" s="165" t="s">
        <v>3</v>
      </c>
      <c r="L294" s="37"/>
      <c r="M294" s="170" t="s">
        <v>3</v>
      </c>
      <c r="N294" s="171" t="s">
        <v>42</v>
      </c>
      <c r="O294" s="70"/>
      <c r="P294" s="172">
        <f>O294*H294</f>
        <v>0</v>
      </c>
      <c r="Q294" s="172">
        <v>0</v>
      </c>
      <c r="R294" s="172">
        <f>Q294*H294</f>
        <v>0</v>
      </c>
      <c r="S294" s="172">
        <v>0</v>
      </c>
      <c r="T294" s="173">
        <f>S294*H294</f>
        <v>0</v>
      </c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R294" s="174" t="s">
        <v>144</v>
      </c>
      <c r="AT294" s="174" t="s">
        <v>139</v>
      </c>
      <c r="AU294" s="174" t="s">
        <v>81</v>
      </c>
      <c r="AY294" s="17" t="s">
        <v>135</v>
      </c>
      <c r="BE294" s="175">
        <f>IF(N294="základní",J294,0)</f>
        <v>0</v>
      </c>
      <c r="BF294" s="175">
        <f>IF(N294="snížená",J294,0)</f>
        <v>0</v>
      </c>
      <c r="BG294" s="175">
        <f>IF(N294="zákl. přenesená",J294,0)</f>
        <v>0</v>
      </c>
      <c r="BH294" s="175">
        <f>IF(N294="sníž. přenesená",J294,0)</f>
        <v>0</v>
      </c>
      <c r="BI294" s="175">
        <f>IF(N294="nulová",J294,0)</f>
        <v>0</v>
      </c>
      <c r="BJ294" s="17" t="s">
        <v>79</v>
      </c>
      <c r="BK294" s="175">
        <f>ROUND(I294*H294,2)</f>
        <v>0</v>
      </c>
      <c r="BL294" s="17" t="s">
        <v>144</v>
      </c>
      <c r="BM294" s="174" t="s">
        <v>1453</v>
      </c>
    </row>
    <row r="295" s="12" customFormat="1" ht="25.92" customHeight="1">
      <c r="A295" s="12"/>
      <c r="B295" s="149"/>
      <c r="C295" s="12"/>
      <c r="D295" s="150" t="s">
        <v>70</v>
      </c>
      <c r="E295" s="151" t="s">
        <v>1454</v>
      </c>
      <c r="F295" s="151" t="s">
        <v>1455</v>
      </c>
      <c r="G295" s="12"/>
      <c r="H295" s="12"/>
      <c r="I295" s="152"/>
      <c r="J295" s="153">
        <f>BK295</f>
        <v>0</v>
      </c>
      <c r="K295" s="12"/>
      <c r="L295" s="149"/>
      <c r="M295" s="154"/>
      <c r="N295" s="155"/>
      <c r="O295" s="155"/>
      <c r="P295" s="156">
        <f>SUM(P296:P303)</f>
        <v>0</v>
      </c>
      <c r="Q295" s="155"/>
      <c r="R295" s="156">
        <f>SUM(R296:R303)</f>
        <v>0</v>
      </c>
      <c r="S295" s="155"/>
      <c r="T295" s="157">
        <f>SUM(T296:T303)</f>
        <v>0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150" t="s">
        <v>136</v>
      </c>
      <c r="AT295" s="158" t="s">
        <v>70</v>
      </c>
      <c r="AU295" s="158" t="s">
        <v>71</v>
      </c>
      <c r="AY295" s="150" t="s">
        <v>135</v>
      </c>
      <c r="BK295" s="159">
        <f>SUM(BK296:BK303)</f>
        <v>0</v>
      </c>
    </row>
    <row r="296" s="2" customFormat="1" ht="16.5" customHeight="1">
      <c r="A296" s="36"/>
      <c r="B296" s="162"/>
      <c r="C296" s="163" t="s">
        <v>1277</v>
      </c>
      <c r="D296" s="163" t="s">
        <v>139</v>
      </c>
      <c r="E296" s="164" t="s">
        <v>1456</v>
      </c>
      <c r="F296" s="165" t="s">
        <v>1457</v>
      </c>
      <c r="G296" s="166" t="s">
        <v>186</v>
      </c>
      <c r="H296" s="167">
        <v>155</v>
      </c>
      <c r="I296" s="168"/>
      <c r="J296" s="169">
        <f>ROUND(I296*H296,2)</f>
        <v>0</v>
      </c>
      <c r="K296" s="165" t="s">
        <v>1072</v>
      </c>
      <c r="L296" s="37"/>
      <c r="M296" s="170" t="s">
        <v>3</v>
      </c>
      <c r="N296" s="171" t="s">
        <v>42</v>
      </c>
      <c r="O296" s="70"/>
      <c r="P296" s="172">
        <f>O296*H296</f>
        <v>0</v>
      </c>
      <c r="Q296" s="172">
        <v>0</v>
      </c>
      <c r="R296" s="172">
        <f>Q296*H296</f>
        <v>0</v>
      </c>
      <c r="S296" s="172">
        <v>0</v>
      </c>
      <c r="T296" s="173">
        <f>S296*H296</f>
        <v>0</v>
      </c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R296" s="174" t="s">
        <v>1031</v>
      </c>
      <c r="AT296" s="174" t="s">
        <v>139</v>
      </c>
      <c r="AU296" s="174" t="s">
        <v>79</v>
      </c>
      <c r="AY296" s="17" t="s">
        <v>135</v>
      </c>
      <c r="BE296" s="175">
        <f>IF(N296="základní",J296,0)</f>
        <v>0</v>
      </c>
      <c r="BF296" s="175">
        <f>IF(N296="snížená",J296,0)</f>
        <v>0</v>
      </c>
      <c r="BG296" s="175">
        <f>IF(N296="zákl. přenesená",J296,0)</f>
        <v>0</v>
      </c>
      <c r="BH296" s="175">
        <f>IF(N296="sníž. přenesená",J296,0)</f>
        <v>0</v>
      </c>
      <c r="BI296" s="175">
        <f>IF(N296="nulová",J296,0)</f>
        <v>0</v>
      </c>
      <c r="BJ296" s="17" t="s">
        <v>79</v>
      </c>
      <c r="BK296" s="175">
        <f>ROUND(I296*H296,2)</f>
        <v>0</v>
      </c>
      <c r="BL296" s="17" t="s">
        <v>1031</v>
      </c>
      <c r="BM296" s="174" t="s">
        <v>1458</v>
      </c>
    </row>
    <row r="297" s="2" customFormat="1">
      <c r="A297" s="36"/>
      <c r="B297" s="37"/>
      <c r="C297" s="36"/>
      <c r="D297" s="176" t="s">
        <v>146</v>
      </c>
      <c r="E297" s="36"/>
      <c r="F297" s="177" t="s">
        <v>1459</v>
      </c>
      <c r="G297" s="36"/>
      <c r="H297" s="36"/>
      <c r="I297" s="178"/>
      <c r="J297" s="36"/>
      <c r="K297" s="36"/>
      <c r="L297" s="37"/>
      <c r="M297" s="179"/>
      <c r="N297" s="180"/>
      <c r="O297" s="70"/>
      <c r="P297" s="70"/>
      <c r="Q297" s="70"/>
      <c r="R297" s="70"/>
      <c r="S297" s="70"/>
      <c r="T297" s="71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T297" s="17" t="s">
        <v>146</v>
      </c>
      <c r="AU297" s="17" t="s">
        <v>79</v>
      </c>
    </row>
    <row r="298" s="2" customFormat="1" ht="21.75" customHeight="1">
      <c r="A298" s="36"/>
      <c r="B298" s="162"/>
      <c r="C298" s="163" t="s">
        <v>504</v>
      </c>
      <c r="D298" s="163" t="s">
        <v>139</v>
      </c>
      <c r="E298" s="164" t="s">
        <v>1460</v>
      </c>
      <c r="F298" s="165" t="s">
        <v>1461</v>
      </c>
      <c r="G298" s="166" t="s">
        <v>186</v>
      </c>
      <c r="H298" s="167">
        <v>5</v>
      </c>
      <c r="I298" s="168"/>
      <c r="J298" s="169">
        <f>ROUND(I298*H298,2)</f>
        <v>0</v>
      </c>
      <c r="K298" s="165" t="s">
        <v>1072</v>
      </c>
      <c r="L298" s="37"/>
      <c r="M298" s="170" t="s">
        <v>3</v>
      </c>
      <c r="N298" s="171" t="s">
        <v>42</v>
      </c>
      <c r="O298" s="70"/>
      <c r="P298" s="172">
        <f>O298*H298</f>
        <v>0</v>
      </c>
      <c r="Q298" s="172">
        <v>0</v>
      </c>
      <c r="R298" s="172">
        <f>Q298*H298</f>
        <v>0</v>
      </c>
      <c r="S298" s="172">
        <v>0</v>
      </c>
      <c r="T298" s="173">
        <f>S298*H298</f>
        <v>0</v>
      </c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R298" s="174" t="s">
        <v>1031</v>
      </c>
      <c r="AT298" s="174" t="s">
        <v>139</v>
      </c>
      <c r="AU298" s="174" t="s">
        <v>79</v>
      </c>
      <c r="AY298" s="17" t="s">
        <v>135</v>
      </c>
      <c r="BE298" s="175">
        <f>IF(N298="základní",J298,0)</f>
        <v>0</v>
      </c>
      <c r="BF298" s="175">
        <f>IF(N298="snížená",J298,0)</f>
        <v>0</v>
      </c>
      <c r="BG298" s="175">
        <f>IF(N298="zákl. přenesená",J298,0)</f>
        <v>0</v>
      </c>
      <c r="BH298" s="175">
        <f>IF(N298="sníž. přenesená",J298,0)</f>
        <v>0</v>
      </c>
      <c r="BI298" s="175">
        <f>IF(N298="nulová",J298,0)</f>
        <v>0</v>
      </c>
      <c r="BJ298" s="17" t="s">
        <v>79</v>
      </c>
      <c r="BK298" s="175">
        <f>ROUND(I298*H298,2)</f>
        <v>0</v>
      </c>
      <c r="BL298" s="17" t="s">
        <v>1031</v>
      </c>
      <c r="BM298" s="174" t="s">
        <v>1462</v>
      </c>
    </row>
    <row r="299" s="2" customFormat="1">
      <c r="A299" s="36"/>
      <c r="B299" s="37"/>
      <c r="C299" s="36"/>
      <c r="D299" s="176" t="s">
        <v>146</v>
      </c>
      <c r="E299" s="36"/>
      <c r="F299" s="177" t="s">
        <v>1463</v>
      </c>
      <c r="G299" s="36"/>
      <c r="H299" s="36"/>
      <c r="I299" s="178"/>
      <c r="J299" s="36"/>
      <c r="K299" s="36"/>
      <c r="L299" s="37"/>
      <c r="M299" s="179"/>
      <c r="N299" s="180"/>
      <c r="O299" s="70"/>
      <c r="P299" s="70"/>
      <c r="Q299" s="70"/>
      <c r="R299" s="70"/>
      <c r="S299" s="70"/>
      <c r="T299" s="71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T299" s="17" t="s">
        <v>146</v>
      </c>
      <c r="AU299" s="17" t="s">
        <v>79</v>
      </c>
    </row>
    <row r="300" s="2" customFormat="1" ht="16.5" customHeight="1">
      <c r="A300" s="36"/>
      <c r="B300" s="162"/>
      <c r="C300" s="163" t="s">
        <v>517</v>
      </c>
      <c r="D300" s="163" t="s">
        <v>139</v>
      </c>
      <c r="E300" s="164" t="s">
        <v>1464</v>
      </c>
      <c r="F300" s="165" t="s">
        <v>1465</v>
      </c>
      <c r="G300" s="166" t="s">
        <v>294</v>
      </c>
      <c r="H300" s="167">
        <v>750</v>
      </c>
      <c r="I300" s="168"/>
      <c r="J300" s="169">
        <f>ROUND(I300*H300,2)</f>
        <v>0</v>
      </c>
      <c r="K300" s="165" t="s">
        <v>1072</v>
      </c>
      <c r="L300" s="37"/>
      <c r="M300" s="170" t="s">
        <v>3</v>
      </c>
      <c r="N300" s="171" t="s">
        <v>42</v>
      </c>
      <c r="O300" s="70"/>
      <c r="P300" s="172">
        <f>O300*H300</f>
        <v>0</v>
      </c>
      <c r="Q300" s="172">
        <v>0</v>
      </c>
      <c r="R300" s="172">
        <f>Q300*H300</f>
        <v>0</v>
      </c>
      <c r="S300" s="172">
        <v>0</v>
      </c>
      <c r="T300" s="173">
        <f>S300*H300</f>
        <v>0</v>
      </c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R300" s="174" t="s">
        <v>1031</v>
      </c>
      <c r="AT300" s="174" t="s">
        <v>139</v>
      </c>
      <c r="AU300" s="174" t="s">
        <v>79</v>
      </c>
      <c r="AY300" s="17" t="s">
        <v>135</v>
      </c>
      <c r="BE300" s="175">
        <f>IF(N300="základní",J300,0)</f>
        <v>0</v>
      </c>
      <c r="BF300" s="175">
        <f>IF(N300="snížená",J300,0)</f>
        <v>0</v>
      </c>
      <c r="BG300" s="175">
        <f>IF(N300="zákl. přenesená",J300,0)</f>
        <v>0</v>
      </c>
      <c r="BH300" s="175">
        <f>IF(N300="sníž. přenesená",J300,0)</f>
        <v>0</v>
      </c>
      <c r="BI300" s="175">
        <f>IF(N300="nulová",J300,0)</f>
        <v>0</v>
      </c>
      <c r="BJ300" s="17" t="s">
        <v>79</v>
      </c>
      <c r="BK300" s="175">
        <f>ROUND(I300*H300,2)</f>
        <v>0</v>
      </c>
      <c r="BL300" s="17" t="s">
        <v>1031</v>
      </c>
      <c r="BM300" s="174" t="s">
        <v>1466</v>
      </c>
    </row>
    <row r="301" s="2" customFormat="1">
      <c r="A301" s="36"/>
      <c r="B301" s="37"/>
      <c r="C301" s="36"/>
      <c r="D301" s="176" t="s">
        <v>146</v>
      </c>
      <c r="E301" s="36"/>
      <c r="F301" s="177" t="s">
        <v>1467</v>
      </c>
      <c r="G301" s="36"/>
      <c r="H301" s="36"/>
      <c r="I301" s="178"/>
      <c r="J301" s="36"/>
      <c r="K301" s="36"/>
      <c r="L301" s="37"/>
      <c r="M301" s="179"/>
      <c r="N301" s="180"/>
      <c r="O301" s="70"/>
      <c r="P301" s="70"/>
      <c r="Q301" s="70"/>
      <c r="R301" s="70"/>
      <c r="S301" s="70"/>
      <c r="T301" s="71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T301" s="17" t="s">
        <v>146</v>
      </c>
      <c r="AU301" s="17" t="s">
        <v>79</v>
      </c>
    </row>
    <row r="302" s="2" customFormat="1" ht="16.5" customHeight="1">
      <c r="A302" s="36"/>
      <c r="B302" s="162"/>
      <c r="C302" s="163" t="s">
        <v>1468</v>
      </c>
      <c r="D302" s="163" t="s">
        <v>139</v>
      </c>
      <c r="E302" s="164" t="s">
        <v>1469</v>
      </c>
      <c r="F302" s="165" t="s">
        <v>1470</v>
      </c>
      <c r="G302" s="166" t="s">
        <v>294</v>
      </c>
      <c r="H302" s="167">
        <v>750</v>
      </c>
      <c r="I302" s="168"/>
      <c r="J302" s="169">
        <f>ROUND(I302*H302,2)</f>
        <v>0</v>
      </c>
      <c r="K302" s="165" t="s">
        <v>1072</v>
      </c>
      <c r="L302" s="37"/>
      <c r="M302" s="170" t="s">
        <v>3</v>
      </c>
      <c r="N302" s="171" t="s">
        <v>42</v>
      </c>
      <c r="O302" s="70"/>
      <c r="P302" s="172">
        <f>O302*H302</f>
        <v>0</v>
      </c>
      <c r="Q302" s="172">
        <v>0</v>
      </c>
      <c r="R302" s="172">
        <f>Q302*H302</f>
        <v>0</v>
      </c>
      <c r="S302" s="172">
        <v>0</v>
      </c>
      <c r="T302" s="173">
        <f>S302*H302</f>
        <v>0</v>
      </c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R302" s="174" t="s">
        <v>1031</v>
      </c>
      <c r="AT302" s="174" t="s">
        <v>139</v>
      </c>
      <c r="AU302" s="174" t="s">
        <v>79</v>
      </c>
      <c r="AY302" s="17" t="s">
        <v>135</v>
      </c>
      <c r="BE302" s="175">
        <f>IF(N302="základní",J302,0)</f>
        <v>0</v>
      </c>
      <c r="BF302" s="175">
        <f>IF(N302="snížená",J302,0)</f>
        <v>0</v>
      </c>
      <c r="BG302" s="175">
        <f>IF(N302="zákl. přenesená",J302,0)</f>
        <v>0</v>
      </c>
      <c r="BH302" s="175">
        <f>IF(N302="sníž. přenesená",J302,0)</f>
        <v>0</v>
      </c>
      <c r="BI302" s="175">
        <f>IF(N302="nulová",J302,0)</f>
        <v>0</v>
      </c>
      <c r="BJ302" s="17" t="s">
        <v>79</v>
      </c>
      <c r="BK302" s="175">
        <f>ROUND(I302*H302,2)</f>
        <v>0</v>
      </c>
      <c r="BL302" s="17" t="s">
        <v>1031</v>
      </c>
      <c r="BM302" s="174" t="s">
        <v>1471</v>
      </c>
    </row>
    <row r="303" s="2" customFormat="1">
      <c r="A303" s="36"/>
      <c r="B303" s="37"/>
      <c r="C303" s="36"/>
      <c r="D303" s="176" t="s">
        <v>146</v>
      </c>
      <c r="E303" s="36"/>
      <c r="F303" s="177" t="s">
        <v>1472</v>
      </c>
      <c r="G303" s="36"/>
      <c r="H303" s="36"/>
      <c r="I303" s="178"/>
      <c r="J303" s="36"/>
      <c r="K303" s="36"/>
      <c r="L303" s="37"/>
      <c r="M303" s="179"/>
      <c r="N303" s="180"/>
      <c r="O303" s="70"/>
      <c r="P303" s="70"/>
      <c r="Q303" s="70"/>
      <c r="R303" s="70"/>
      <c r="S303" s="70"/>
      <c r="T303" s="71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T303" s="17" t="s">
        <v>146</v>
      </c>
      <c r="AU303" s="17" t="s">
        <v>79</v>
      </c>
    </row>
    <row r="304" s="12" customFormat="1" ht="25.92" customHeight="1">
      <c r="A304" s="12"/>
      <c r="B304" s="149"/>
      <c r="C304" s="12"/>
      <c r="D304" s="150" t="s">
        <v>70</v>
      </c>
      <c r="E304" s="151" t="s">
        <v>86</v>
      </c>
      <c r="F304" s="151" t="s">
        <v>1042</v>
      </c>
      <c r="G304" s="12"/>
      <c r="H304" s="12"/>
      <c r="I304" s="152"/>
      <c r="J304" s="153">
        <f>BK304</f>
        <v>0</v>
      </c>
      <c r="K304" s="12"/>
      <c r="L304" s="149"/>
      <c r="M304" s="154"/>
      <c r="N304" s="155"/>
      <c r="O304" s="155"/>
      <c r="P304" s="156">
        <f>SUM(P305:P309)</f>
        <v>0</v>
      </c>
      <c r="Q304" s="155"/>
      <c r="R304" s="156">
        <f>SUM(R305:R309)</f>
        <v>0</v>
      </c>
      <c r="S304" s="155"/>
      <c r="T304" s="157">
        <f>SUM(T305:T309)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150" t="s">
        <v>304</v>
      </c>
      <c r="AT304" s="158" t="s">
        <v>70</v>
      </c>
      <c r="AU304" s="158" t="s">
        <v>71</v>
      </c>
      <c r="AY304" s="150" t="s">
        <v>135</v>
      </c>
      <c r="BK304" s="159">
        <f>SUM(BK305:BK309)</f>
        <v>0</v>
      </c>
    </row>
    <row r="305" s="2" customFormat="1" ht="16.5" customHeight="1">
      <c r="A305" s="36"/>
      <c r="B305" s="162"/>
      <c r="C305" s="181" t="s">
        <v>1283</v>
      </c>
      <c r="D305" s="181" t="s">
        <v>149</v>
      </c>
      <c r="E305" s="182" t="s">
        <v>1473</v>
      </c>
      <c r="F305" s="183" t="s">
        <v>1474</v>
      </c>
      <c r="G305" s="184" t="s">
        <v>571</v>
      </c>
      <c r="H305" s="198"/>
      <c r="I305" s="186"/>
      <c r="J305" s="187">
        <f>ROUND(I305*H305,2)</f>
        <v>0</v>
      </c>
      <c r="K305" s="183" t="s">
        <v>3</v>
      </c>
      <c r="L305" s="188"/>
      <c r="M305" s="189" t="s">
        <v>3</v>
      </c>
      <c r="N305" s="190" t="s">
        <v>42</v>
      </c>
      <c r="O305" s="70"/>
      <c r="P305" s="172">
        <f>O305*H305</f>
        <v>0</v>
      </c>
      <c r="Q305" s="172">
        <v>0</v>
      </c>
      <c r="R305" s="172">
        <f>Q305*H305</f>
        <v>0</v>
      </c>
      <c r="S305" s="172">
        <v>0</v>
      </c>
      <c r="T305" s="173">
        <f>S305*H305</f>
        <v>0</v>
      </c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R305" s="174" t="s">
        <v>152</v>
      </c>
      <c r="AT305" s="174" t="s">
        <v>149</v>
      </c>
      <c r="AU305" s="174" t="s">
        <v>79</v>
      </c>
      <c r="AY305" s="17" t="s">
        <v>135</v>
      </c>
      <c r="BE305" s="175">
        <f>IF(N305="základní",J305,0)</f>
        <v>0</v>
      </c>
      <c r="BF305" s="175">
        <f>IF(N305="snížená",J305,0)</f>
        <v>0</v>
      </c>
      <c r="BG305" s="175">
        <f>IF(N305="zákl. přenesená",J305,0)</f>
        <v>0</v>
      </c>
      <c r="BH305" s="175">
        <f>IF(N305="sníž. přenesená",J305,0)</f>
        <v>0</v>
      </c>
      <c r="BI305" s="175">
        <f>IF(N305="nulová",J305,0)</f>
        <v>0</v>
      </c>
      <c r="BJ305" s="17" t="s">
        <v>79</v>
      </c>
      <c r="BK305" s="175">
        <f>ROUND(I305*H305,2)</f>
        <v>0</v>
      </c>
      <c r="BL305" s="17" t="s">
        <v>144</v>
      </c>
      <c r="BM305" s="174" t="s">
        <v>1475</v>
      </c>
    </row>
    <row r="306" s="2" customFormat="1" ht="16.5" customHeight="1">
      <c r="A306" s="36"/>
      <c r="B306" s="162"/>
      <c r="C306" s="163" t="s">
        <v>1476</v>
      </c>
      <c r="D306" s="163" t="s">
        <v>139</v>
      </c>
      <c r="E306" s="164" t="s">
        <v>1477</v>
      </c>
      <c r="F306" s="165" t="s">
        <v>1478</v>
      </c>
      <c r="G306" s="166" t="s">
        <v>1169</v>
      </c>
      <c r="H306" s="167">
        <v>1</v>
      </c>
      <c r="I306" s="168"/>
      <c r="J306" s="169">
        <f>ROUND(I306*H306,2)</f>
        <v>0</v>
      </c>
      <c r="K306" s="165" t="s">
        <v>1072</v>
      </c>
      <c r="L306" s="37"/>
      <c r="M306" s="170" t="s">
        <v>3</v>
      </c>
      <c r="N306" s="171" t="s">
        <v>42</v>
      </c>
      <c r="O306" s="70"/>
      <c r="P306" s="172">
        <f>O306*H306</f>
        <v>0</v>
      </c>
      <c r="Q306" s="172">
        <v>0</v>
      </c>
      <c r="R306" s="172">
        <f>Q306*H306</f>
        <v>0</v>
      </c>
      <c r="S306" s="172">
        <v>0</v>
      </c>
      <c r="T306" s="173">
        <f>S306*H306</f>
        <v>0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R306" s="174" t="s">
        <v>144</v>
      </c>
      <c r="AT306" s="174" t="s">
        <v>139</v>
      </c>
      <c r="AU306" s="174" t="s">
        <v>79</v>
      </c>
      <c r="AY306" s="17" t="s">
        <v>135</v>
      </c>
      <c r="BE306" s="175">
        <f>IF(N306="základní",J306,0)</f>
        <v>0</v>
      </c>
      <c r="BF306" s="175">
        <f>IF(N306="snížená",J306,0)</f>
        <v>0</v>
      </c>
      <c r="BG306" s="175">
        <f>IF(N306="zákl. přenesená",J306,0)</f>
        <v>0</v>
      </c>
      <c r="BH306" s="175">
        <f>IF(N306="sníž. přenesená",J306,0)</f>
        <v>0</v>
      </c>
      <c r="BI306" s="175">
        <f>IF(N306="nulová",J306,0)</f>
        <v>0</v>
      </c>
      <c r="BJ306" s="17" t="s">
        <v>79</v>
      </c>
      <c r="BK306" s="175">
        <f>ROUND(I306*H306,2)</f>
        <v>0</v>
      </c>
      <c r="BL306" s="17" t="s">
        <v>144</v>
      </c>
      <c r="BM306" s="174" t="s">
        <v>1479</v>
      </c>
    </row>
    <row r="307" s="2" customFormat="1">
      <c r="A307" s="36"/>
      <c r="B307" s="37"/>
      <c r="C307" s="36"/>
      <c r="D307" s="176" t="s">
        <v>146</v>
      </c>
      <c r="E307" s="36"/>
      <c r="F307" s="177" t="s">
        <v>1480</v>
      </c>
      <c r="G307" s="36"/>
      <c r="H307" s="36"/>
      <c r="I307" s="178"/>
      <c r="J307" s="36"/>
      <c r="K307" s="36"/>
      <c r="L307" s="37"/>
      <c r="M307" s="179"/>
      <c r="N307" s="180"/>
      <c r="O307" s="70"/>
      <c r="P307" s="70"/>
      <c r="Q307" s="70"/>
      <c r="R307" s="70"/>
      <c r="S307" s="70"/>
      <c r="T307" s="71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T307" s="17" t="s">
        <v>146</v>
      </c>
      <c r="AU307" s="17" t="s">
        <v>79</v>
      </c>
    </row>
    <row r="308" s="2" customFormat="1" ht="16.5" customHeight="1">
      <c r="A308" s="36"/>
      <c r="B308" s="162"/>
      <c r="C308" s="163" t="s">
        <v>1297</v>
      </c>
      <c r="D308" s="163" t="s">
        <v>139</v>
      </c>
      <c r="E308" s="164" t="s">
        <v>1481</v>
      </c>
      <c r="F308" s="165" t="s">
        <v>1482</v>
      </c>
      <c r="G308" s="166" t="s">
        <v>571</v>
      </c>
      <c r="H308" s="195"/>
      <c r="I308" s="168"/>
      <c r="J308" s="169">
        <f>ROUND(I308*H308,2)</f>
        <v>0</v>
      </c>
      <c r="K308" s="165" t="s">
        <v>3</v>
      </c>
      <c r="L308" s="37"/>
      <c r="M308" s="170" t="s">
        <v>3</v>
      </c>
      <c r="N308" s="171" t="s">
        <v>42</v>
      </c>
      <c r="O308" s="70"/>
      <c r="P308" s="172">
        <f>O308*H308</f>
        <v>0</v>
      </c>
      <c r="Q308" s="172">
        <v>0</v>
      </c>
      <c r="R308" s="172">
        <f>Q308*H308</f>
        <v>0</v>
      </c>
      <c r="S308" s="172">
        <v>0</v>
      </c>
      <c r="T308" s="173">
        <f>S308*H308</f>
        <v>0</v>
      </c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R308" s="174" t="s">
        <v>144</v>
      </c>
      <c r="AT308" s="174" t="s">
        <v>139</v>
      </c>
      <c r="AU308" s="174" t="s">
        <v>79</v>
      </c>
      <c r="AY308" s="17" t="s">
        <v>135</v>
      </c>
      <c r="BE308" s="175">
        <f>IF(N308="základní",J308,0)</f>
        <v>0</v>
      </c>
      <c r="BF308" s="175">
        <f>IF(N308="snížená",J308,0)</f>
        <v>0</v>
      </c>
      <c r="BG308" s="175">
        <f>IF(N308="zákl. přenesená",J308,0)</f>
        <v>0</v>
      </c>
      <c r="BH308" s="175">
        <f>IF(N308="sníž. přenesená",J308,0)</f>
        <v>0</v>
      </c>
      <c r="BI308" s="175">
        <f>IF(N308="nulová",J308,0)</f>
        <v>0</v>
      </c>
      <c r="BJ308" s="17" t="s">
        <v>79</v>
      </c>
      <c r="BK308" s="175">
        <f>ROUND(I308*H308,2)</f>
        <v>0</v>
      </c>
      <c r="BL308" s="17" t="s">
        <v>144</v>
      </c>
      <c r="BM308" s="174" t="s">
        <v>1483</v>
      </c>
    </row>
    <row r="309" s="2" customFormat="1" ht="16.5" customHeight="1">
      <c r="A309" s="36"/>
      <c r="B309" s="162"/>
      <c r="C309" s="163" t="s">
        <v>1484</v>
      </c>
      <c r="D309" s="163" t="s">
        <v>139</v>
      </c>
      <c r="E309" s="164" t="s">
        <v>1485</v>
      </c>
      <c r="F309" s="165" t="s">
        <v>1486</v>
      </c>
      <c r="G309" s="166" t="s">
        <v>1169</v>
      </c>
      <c r="H309" s="167">
        <v>1</v>
      </c>
      <c r="I309" s="168"/>
      <c r="J309" s="169">
        <f>ROUND(I309*H309,2)</f>
        <v>0</v>
      </c>
      <c r="K309" s="165" t="s">
        <v>3</v>
      </c>
      <c r="L309" s="37"/>
      <c r="M309" s="199" t="s">
        <v>3</v>
      </c>
      <c r="N309" s="200" t="s">
        <v>42</v>
      </c>
      <c r="O309" s="193"/>
      <c r="P309" s="201">
        <f>O309*H309</f>
        <v>0</v>
      </c>
      <c r="Q309" s="201">
        <v>0</v>
      </c>
      <c r="R309" s="201">
        <f>Q309*H309</f>
        <v>0</v>
      </c>
      <c r="S309" s="201">
        <v>0</v>
      </c>
      <c r="T309" s="202">
        <f>S309*H309</f>
        <v>0</v>
      </c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R309" s="174" t="s">
        <v>144</v>
      </c>
      <c r="AT309" s="174" t="s">
        <v>139</v>
      </c>
      <c r="AU309" s="174" t="s">
        <v>79</v>
      </c>
      <c r="AY309" s="17" t="s">
        <v>135</v>
      </c>
      <c r="BE309" s="175">
        <f>IF(N309="základní",J309,0)</f>
        <v>0</v>
      </c>
      <c r="BF309" s="175">
        <f>IF(N309="snížená",J309,0)</f>
        <v>0</v>
      </c>
      <c r="BG309" s="175">
        <f>IF(N309="zákl. přenesená",J309,0)</f>
        <v>0</v>
      </c>
      <c r="BH309" s="175">
        <f>IF(N309="sníž. přenesená",J309,0)</f>
        <v>0</v>
      </c>
      <c r="BI309" s="175">
        <f>IF(N309="nulová",J309,0)</f>
        <v>0</v>
      </c>
      <c r="BJ309" s="17" t="s">
        <v>79</v>
      </c>
      <c r="BK309" s="175">
        <f>ROUND(I309*H309,2)</f>
        <v>0</v>
      </c>
      <c r="BL309" s="17" t="s">
        <v>144</v>
      </c>
      <c r="BM309" s="174" t="s">
        <v>1487</v>
      </c>
    </row>
    <row r="310" s="2" customFormat="1" ht="6.96" customHeight="1">
      <c r="A310" s="36"/>
      <c r="B310" s="53"/>
      <c r="C310" s="54"/>
      <c r="D310" s="54"/>
      <c r="E310" s="54"/>
      <c r="F310" s="54"/>
      <c r="G310" s="54"/>
      <c r="H310" s="54"/>
      <c r="I310" s="54"/>
      <c r="J310" s="54"/>
      <c r="K310" s="54"/>
      <c r="L310" s="37"/>
      <c r="M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</row>
  </sheetData>
  <autoFilter ref="C86:K309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0" r:id="rId1" display="https://podminky.urs.cz/item/CS_URS_2024_02/741372112"/>
    <hyperlink ref="F96" r:id="rId2" display="https://podminky.urs.cz/item/CS_URS_2024_02/741372062"/>
    <hyperlink ref="F101" r:id="rId3" display="https://podminky.urs.cz/item/CS_URS_2024_02/741372061"/>
    <hyperlink ref="F104" r:id="rId4" display="https://podminky.urs.cz/item/CS_URS_2024_02/741112061"/>
    <hyperlink ref="F108" r:id="rId5" display="https://podminky.urs.cz/item/CS_URS_2024_02/741310101"/>
    <hyperlink ref="F111" r:id="rId6" display="https://podminky.urs.cz/item/CS_URS_2024_02/741310121"/>
    <hyperlink ref="F114" r:id="rId7" display="https://podminky.urs.cz/item/CS_URS_2024_02/741310122"/>
    <hyperlink ref="F117" r:id="rId8" display="https://podminky.urs.cz/item/CS_URS_2024_02/741310126"/>
    <hyperlink ref="F120" r:id="rId9" display="https://podminky.urs.cz/item/CS_URS_2024_02/741313002"/>
    <hyperlink ref="F123" r:id="rId10" display="https://podminky.urs.cz/item/CS_URS_2024_02/741313005"/>
    <hyperlink ref="F126" r:id="rId11" display="https://podminky.urs.cz/item/CS_URS_2024_02/220490847"/>
    <hyperlink ref="F132" r:id="rId12" display="https://podminky.urs.cz/item/CS_URS_2024_02/741310001"/>
    <hyperlink ref="F135" r:id="rId13" display="https://podminky.urs.cz/item/CS_URS_2024_02/741310022"/>
    <hyperlink ref="F138" r:id="rId14" display="https://podminky.urs.cz/item/CS_URS_2024_02/741310025"/>
    <hyperlink ref="F141" r:id="rId15" display="https://podminky.urs.cz/item/CS_URS_2024_02/741313072"/>
    <hyperlink ref="F145" r:id="rId16" display="https://podminky.urs.cz/item/CS_URS_2024_02/741910301"/>
    <hyperlink ref="F158" r:id="rId17" display="https://podminky.urs.cz/item/CS_URS_2024_02/741110043"/>
    <hyperlink ref="F161" r:id="rId18" display="https://podminky.urs.cz/item/CS_URS_2024_02/741311004"/>
    <hyperlink ref="F164" r:id="rId19" display="https://podminky.urs.cz/item/CS_URS_2024_02/742310002"/>
    <hyperlink ref="F167" r:id="rId20" display="https://podminky.urs.cz/item/CS_URS_2024_02/220320233"/>
    <hyperlink ref="F170" r:id="rId21" display="https://podminky.urs.cz/item/CS_URS_2024_02/220320201"/>
    <hyperlink ref="F173" r:id="rId22" display="https://podminky.urs.cz/item/CS_URS_2024_02/741920301"/>
    <hyperlink ref="F175" r:id="rId23" display="https://podminky.urs.cz/item/CS_URS_2024_02/741122015"/>
    <hyperlink ref="F178" r:id="rId24" display="https://podminky.urs.cz/item/CS_URS_2024_02/741122016"/>
    <hyperlink ref="F181" r:id="rId25" display="https://podminky.urs.cz/item/CS_URS_2024_02/741122025"/>
    <hyperlink ref="F185" r:id="rId26" display="https://podminky.urs.cz/item/CS_URS_2024_02/210813041"/>
    <hyperlink ref="F188" r:id="rId27" display="https://podminky.urs.cz/item/CS_URS_2024_02/741122031"/>
    <hyperlink ref="F191" r:id="rId28" display="https://podminky.urs.cz/item/CS_URS_2024_02/210801311"/>
    <hyperlink ref="F194" r:id="rId29" display="https://podminky.urs.cz/item/CS_URS_2024_02/741110511"/>
    <hyperlink ref="F198" r:id="rId30" display="https://podminky.urs.cz/item/CS_URS_2024_02/741110513"/>
    <hyperlink ref="F201" r:id="rId31" display="https://podminky.urs.cz/item/CS_URS_2024_02/742110002"/>
    <hyperlink ref="F204" r:id="rId32" display="https://podminky.urs.cz/item/CS_URS_2024_02/742124002"/>
    <hyperlink ref="F208" r:id="rId33" display="https://podminky.urs.cz/item/CS_URS_2024_02/011464000"/>
    <hyperlink ref="F210" r:id="rId34" display="https://podminky.urs.cz/item/CS_URS_2024_02/741810003"/>
    <hyperlink ref="F297" r:id="rId35" display="https://podminky.urs.cz/item/CS_URS_2024_02/468091311"/>
    <hyperlink ref="F299" r:id="rId36" display="https://podminky.urs.cz/item/CS_URS_2024_02/468081336"/>
    <hyperlink ref="F301" r:id="rId37" display="https://podminky.urs.cz/item/CS_URS_2024_02/468101413"/>
    <hyperlink ref="F303" r:id="rId38" display="https://podminky.urs.cz/item/CS_URS_2024_02/460710033"/>
    <hyperlink ref="F307" r:id="rId39" display="https://podminky.urs.cz/item/CS_URS_2024_02/013254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0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="1" customFormat="1" ht="24.96" customHeight="1">
      <c r="B4" s="20"/>
      <c r="D4" s="21" t="s">
        <v>100</v>
      </c>
      <c r="L4" s="20"/>
      <c r="M4" s="112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13" t="str">
        <f>'Rekapitulace stavby'!K6</f>
        <v>DPMUnL - rekonstrukce objektu Tichá 128/2 a 129/4, Všebořice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101</v>
      </c>
      <c r="E8" s="36"/>
      <c r="F8" s="36"/>
      <c r="G8" s="36"/>
      <c r="H8" s="36"/>
      <c r="I8" s="36"/>
      <c r="J8" s="36"/>
      <c r="K8" s="36"/>
      <c r="L8" s="114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0" t="s">
        <v>1488</v>
      </c>
      <c r="F9" s="36"/>
      <c r="G9" s="36"/>
      <c r="H9" s="36"/>
      <c r="I9" s="36"/>
      <c r="J9" s="36"/>
      <c r="K9" s="36"/>
      <c r="L9" s="114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114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19</v>
      </c>
      <c r="E11" s="36"/>
      <c r="F11" s="25" t="s">
        <v>3</v>
      </c>
      <c r="G11" s="36"/>
      <c r="H11" s="36"/>
      <c r="I11" s="30" t="s">
        <v>20</v>
      </c>
      <c r="J11" s="25" t="s">
        <v>3</v>
      </c>
      <c r="K11" s="36"/>
      <c r="L11" s="114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21</v>
      </c>
      <c r="E12" s="36"/>
      <c r="F12" s="25" t="s">
        <v>27</v>
      </c>
      <c r="G12" s="36"/>
      <c r="H12" s="36"/>
      <c r="I12" s="30" t="s">
        <v>23</v>
      </c>
      <c r="J12" s="62" t="str">
        <f>'Rekapitulace stavby'!AN8</f>
        <v>13. 6. 2024</v>
      </c>
      <c r="K12" s="36"/>
      <c r="L12" s="114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114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25</v>
      </c>
      <c r="E14" s="36"/>
      <c r="F14" s="36"/>
      <c r="G14" s="36"/>
      <c r="H14" s="36"/>
      <c r="I14" s="30" t="s">
        <v>26</v>
      </c>
      <c r="J14" s="25" t="str">
        <f>IF('Rekapitulace stavby'!AN10="","",'Rekapitulace stavby'!AN10)</f>
        <v/>
      </c>
      <c r="K14" s="36"/>
      <c r="L14" s="114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28</v>
      </c>
      <c r="J15" s="25" t="str">
        <f>IF('Rekapitulace stavby'!AN11="","",'Rekapitulace stavby'!AN11)</f>
        <v/>
      </c>
      <c r="K15" s="36"/>
      <c r="L15" s="114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114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26</v>
      </c>
      <c r="J17" s="31" t="str">
        <f>'Rekapitulace stavby'!AN13</f>
        <v>Vyplň údaj</v>
      </c>
      <c r="K17" s="36"/>
      <c r="L17" s="114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114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114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26</v>
      </c>
      <c r="J20" s="25" t="str">
        <f>IF('Rekapitulace stavby'!AN16="","",'Rekapitulace stavby'!AN16)</f>
        <v/>
      </c>
      <c r="K20" s="36"/>
      <c r="L20" s="114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tr">
        <f>IF('Rekapitulace stavby'!E17="","",'Rekapitulace stavby'!E17)</f>
        <v xml:space="preserve"> </v>
      </c>
      <c r="F21" s="36"/>
      <c r="G21" s="36"/>
      <c r="H21" s="36"/>
      <c r="I21" s="30" t="s">
        <v>28</v>
      </c>
      <c r="J21" s="25" t="str">
        <f>IF('Rekapitulace stavby'!AN17="","",'Rekapitulace stavby'!AN17)</f>
        <v/>
      </c>
      <c r="K21" s="36"/>
      <c r="L21" s="114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114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33</v>
      </c>
      <c r="E23" s="36"/>
      <c r="F23" s="36"/>
      <c r="G23" s="36"/>
      <c r="H23" s="36"/>
      <c r="I23" s="30" t="s">
        <v>26</v>
      </c>
      <c r="J23" s="25" t="str">
        <f>IF('Rekapitulace stavby'!AN19="","",'Rekapitulace stavby'!AN19)</f>
        <v/>
      </c>
      <c r="K23" s="36"/>
      <c r="L23" s="11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tr">
        <f>IF('Rekapitulace stavby'!E20="","",'Rekapitulace stavby'!E20)</f>
        <v>STAVEBNÍ ROZPOČTY s.r.o</v>
      </c>
      <c r="F24" s="36"/>
      <c r="G24" s="36"/>
      <c r="H24" s="36"/>
      <c r="I24" s="30" t="s">
        <v>28</v>
      </c>
      <c r="J24" s="25" t="str">
        <f>IF('Rekapitulace stavby'!AN20="","",'Rekapitulace stavby'!AN20)</f>
        <v/>
      </c>
      <c r="K24" s="36"/>
      <c r="L24" s="114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114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35</v>
      </c>
      <c r="E26" s="36"/>
      <c r="F26" s="36"/>
      <c r="G26" s="36"/>
      <c r="H26" s="36"/>
      <c r="I26" s="36"/>
      <c r="J26" s="36"/>
      <c r="K26" s="36"/>
      <c r="L26" s="114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15"/>
      <c r="B27" s="116"/>
      <c r="C27" s="115"/>
      <c r="D27" s="115"/>
      <c r="E27" s="34" t="s">
        <v>3</v>
      </c>
      <c r="F27" s="34"/>
      <c r="G27" s="34"/>
      <c r="H27" s="3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114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2"/>
      <c r="E29" s="82"/>
      <c r="F29" s="82"/>
      <c r="G29" s="82"/>
      <c r="H29" s="82"/>
      <c r="I29" s="82"/>
      <c r="J29" s="82"/>
      <c r="K29" s="82"/>
      <c r="L29" s="11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18" t="s">
        <v>37</v>
      </c>
      <c r="E30" s="36"/>
      <c r="F30" s="36"/>
      <c r="G30" s="36"/>
      <c r="H30" s="36"/>
      <c r="I30" s="36"/>
      <c r="J30" s="88">
        <f>ROUND(J87, 2)</f>
        <v>0</v>
      </c>
      <c r="K30" s="36"/>
      <c r="L30" s="114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14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39</v>
      </c>
      <c r="G32" s="36"/>
      <c r="H32" s="36"/>
      <c r="I32" s="41" t="s">
        <v>38</v>
      </c>
      <c r="J32" s="41" t="s">
        <v>40</v>
      </c>
      <c r="K32" s="36"/>
      <c r="L32" s="114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19" t="s">
        <v>41</v>
      </c>
      <c r="E33" s="30" t="s">
        <v>42</v>
      </c>
      <c r="F33" s="120">
        <f>ROUND((SUM(BE87:BE269)),  2)</f>
        <v>0</v>
      </c>
      <c r="G33" s="36"/>
      <c r="H33" s="36"/>
      <c r="I33" s="121">
        <v>0.20999999999999999</v>
      </c>
      <c r="J33" s="120">
        <f>ROUND(((SUM(BE87:BE269))*I33),  2)</f>
        <v>0</v>
      </c>
      <c r="K33" s="36"/>
      <c r="L33" s="114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43</v>
      </c>
      <c r="F34" s="120">
        <f>ROUND((SUM(BF87:BF269)),  2)</f>
        <v>0</v>
      </c>
      <c r="G34" s="36"/>
      <c r="H34" s="36"/>
      <c r="I34" s="121">
        <v>0.12</v>
      </c>
      <c r="J34" s="120">
        <f>ROUND(((SUM(BF87:BF269))*I34),  2)</f>
        <v>0</v>
      </c>
      <c r="K34" s="36"/>
      <c r="L34" s="114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44</v>
      </c>
      <c r="F35" s="120">
        <f>ROUND((SUM(BG87:BG269)),  2)</f>
        <v>0</v>
      </c>
      <c r="G35" s="36"/>
      <c r="H35" s="36"/>
      <c r="I35" s="121">
        <v>0.20999999999999999</v>
      </c>
      <c r="J35" s="120">
        <f>0</f>
        <v>0</v>
      </c>
      <c r="K35" s="36"/>
      <c r="L35" s="114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45</v>
      </c>
      <c r="F36" s="120">
        <f>ROUND((SUM(BH87:BH269)),  2)</f>
        <v>0</v>
      </c>
      <c r="G36" s="36"/>
      <c r="H36" s="36"/>
      <c r="I36" s="121">
        <v>0.12</v>
      </c>
      <c r="J36" s="120">
        <f>0</f>
        <v>0</v>
      </c>
      <c r="K36" s="36"/>
      <c r="L36" s="114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46</v>
      </c>
      <c r="F37" s="120">
        <f>ROUND((SUM(BI87:BI269)),  2)</f>
        <v>0</v>
      </c>
      <c r="G37" s="36"/>
      <c r="H37" s="36"/>
      <c r="I37" s="121">
        <v>0</v>
      </c>
      <c r="J37" s="120">
        <f>0</f>
        <v>0</v>
      </c>
      <c r="K37" s="36"/>
      <c r="L37" s="114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114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2"/>
      <c r="D39" s="123" t="s">
        <v>47</v>
      </c>
      <c r="E39" s="74"/>
      <c r="F39" s="74"/>
      <c r="G39" s="124" t="s">
        <v>48</v>
      </c>
      <c r="H39" s="125" t="s">
        <v>49</v>
      </c>
      <c r="I39" s="74"/>
      <c r="J39" s="126">
        <f>SUM(J30:J37)</f>
        <v>0</v>
      </c>
      <c r="K39" s="127"/>
      <c r="L39" s="114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114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="2" customFormat="1" ht="6.96" customHeight="1">
      <c r="A44" s="36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114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="2" customFormat="1" ht="24.96" customHeight="1">
      <c r="A45" s="36"/>
      <c r="B45" s="37"/>
      <c r="C45" s="21" t="s">
        <v>103</v>
      </c>
      <c r="D45" s="36"/>
      <c r="E45" s="36"/>
      <c r="F45" s="36"/>
      <c r="G45" s="36"/>
      <c r="H45" s="36"/>
      <c r="I45" s="36"/>
      <c r="J45" s="36"/>
      <c r="K45" s="36"/>
      <c r="L45" s="114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114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12" customHeight="1">
      <c r="A47" s="36"/>
      <c r="B47" s="37"/>
      <c r="C47" s="30" t="s">
        <v>17</v>
      </c>
      <c r="D47" s="36"/>
      <c r="E47" s="36"/>
      <c r="F47" s="36"/>
      <c r="G47" s="36"/>
      <c r="H47" s="36"/>
      <c r="I47" s="36"/>
      <c r="J47" s="36"/>
      <c r="K47" s="36"/>
      <c r="L47" s="114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16.5" customHeight="1">
      <c r="A48" s="36"/>
      <c r="B48" s="37"/>
      <c r="C48" s="36"/>
      <c r="D48" s="36"/>
      <c r="E48" s="113" t="str">
        <f>E7</f>
        <v>DPMUnL - rekonstrukce objektu Tichá 128/2 a 129/4, Všebořice</v>
      </c>
      <c r="F48" s="30"/>
      <c r="G48" s="30"/>
      <c r="H48" s="30"/>
      <c r="I48" s="36"/>
      <c r="J48" s="36"/>
      <c r="K48" s="36"/>
      <c r="L48" s="114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101</v>
      </c>
      <c r="D49" s="36"/>
      <c r="E49" s="36"/>
      <c r="F49" s="36"/>
      <c r="G49" s="36"/>
      <c r="H49" s="36"/>
      <c r="I49" s="36"/>
      <c r="J49" s="36"/>
      <c r="K49" s="36"/>
      <c r="L49" s="114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60" t="str">
        <f>E9</f>
        <v xml:space="preserve">D 1.4e - Zařízení zdravotně technických instalací </v>
      </c>
      <c r="F50" s="36"/>
      <c r="G50" s="36"/>
      <c r="H50" s="36"/>
      <c r="I50" s="36"/>
      <c r="J50" s="36"/>
      <c r="K50" s="36"/>
      <c r="L50" s="114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2" customFormat="1" ht="6.96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114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="2" customFormat="1" ht="12" customHeight="1">
      <c r="A52" s="36"/>
      <c r="B52" s="37"/>
      <c r="C52" s="30" t="s">
        <v>21</v>
      </c>
      <c r="D52" s="36"/>
      <c r="E52" s="36"/>
      <c r="F52" s="25" t="str">
        <f>F12</f>
        <v xml:space="preserve"> </v>
      </c>
      <c r="G52" s="36"/>
      <c r="H52" s="36"/>
      <c r="I52" s="30" t="s">
        <v>23</v>
      </c>
      <c r="J52" s="62" t="str">
        <f>IF(J12="","",J12)</f>
        <v>13. 6. 2024</v>
      </c>
      <c r="K52" s="36"/>
      <c r="L52" s="114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6.96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114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5.15" customHeight="1">
      <c r="A54" s="36"/>
      <c r="B54" s="37"/>
      <c r="C54" s="30" t="s">
        <v>25</v>
      </c>
      <c r="D54" s="36"/>
      <c r="E54" s="36"/>
      <c r="F54" s="25" t="str">
        <f>E15</f>
        <v xml:space="preserve"> </v>
      </c>
      <c r="G54" s="36"/>
      <c r="H54" s="36"/>
      <c r="I54" s="30" t="s">
        <v>31</v>
      </c>
      <c r="J54" s="34" t="str">
        <f>E21</f>
        <v xml:space="preserve"> </v>
      </c>
      <c r="K54" s="36"/>
      <c r="L54" s="114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25.65" customHeight="1">
      <c r="A55" s="36"/>
      <c r="B55" s="37"/>
      <c r="C55" s="30" t="s">
        <v>29</v>
      </c>
      <c r="D55" s="36"/>
      <c r="E55" s="36"/>
      <c r="F55" s="25" t="str">
        <f>IF(E18="","",E18)</f>
        <v>Vyplň údaj</v>
      </c>
      <c r="G55" s="36"/>
      <c r="H55" s="36"/>
      <c r="I55" s="30" t="s">
        <v>33</v>
      </c>
      <c r="J55" s="34" t="str">
        <f>E24</f>
        <v>STAVEBNÍ ROZPOČTY s.r.o</v>
      </c>
      <c r="K55" s="36"/>
      <c r="L55" s="1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0.32" customHeight="1">
      <c r="A56" s="36"/>
      <c r="B56" s="37"/>
      <c r="C56" s="36"/>
      <c r="D56" s="36"/>
      <c r="E56" s="36"/>
      <c r="F56" s="36"/>
      <c r="G56" s="36"/>
      <c r="H56" s="36"/>
      <c r="I56" s="36"/>
      <c r="J56" s="36"/>
      <c r="K56" s="36"/>
      <c r="L56" s="114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29.28" customHeight="1">
      <c r="A57" s="36"/>
      <c r="B57" s="37"/>
      <c r="C57" s="128" t="s">
        <v>104</v>
      </c>
      <c r="D57" s="122"/>
      <c r="E57" s="122"/>
      <c r="F57" s="122"/>
      <c r="G57" s="122"/>
      <c r="H57" s="122"/>
      <c r="I57" s="122"/>
      <c r="J57" s="129" t="s">
        <v>105</v>
      </c>
      <c r="K57" s="122"/>
      <c r="L57" s="114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0.32" customHeight="1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114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22.8" customHeight="1">
      <c r="A59" s="36"/>
      <c r="B59" s="37"/>
      <c r="C59" s="130" t="s">
        <v>69</v>
      </c>
      <c r="D59" s="36"/>
      <c r="E59" s="36"/>
      <c r="F59" s="36"/>
      <c r="G59" s="36"/>
      <c r="H59" s="36"/>
      <c r="I59" s="36"/>
      <c r="J59" s="88">
        <f>J87</f>
        <v>0</v>
      </c>
      <c r="K59" s="36"/>
      <c r="L59" s="114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7" t="s">
        <v>106</v>
      </c>
    </row>
    <row r="60" s="9" customFormat="1" ht="24.96" customHeight="1">
      <c r="A60" s="9"/>
      <c r="B60" s="131"/>
      <c r="C60" s="9"/>
      <c r="D60" s="132" t="s">
        <v>1489</v>
      </c>
      <c r="E60" s="133"/>
      <c r="F60" s="133"/>
      <c r="G60" s="133"/>
      <c r="H60" s="133"/>
      <c r="I60" s="133"/>
      <c r="J60" s="134">
        <f>J88</f>
        <v>0</v>
      </c>
      <c r="K60" s="9"/>
      <c r="L60" s="13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31"/>
      <c r="C61" s="9"/>
      <c r="D61" s="132" t="s">
        <v>1490</v>
      </c>
      <c r="E61" s="133"/>
      <c r="F61" s="133"/>
      <c r="G61" s="133"/>
      <c r="H61" s="133"/>
      <c r="I61" s="133"/>
      <c r="J61" s="134">
        <f>J91</f>
        <v>0</v>
      </c>
      <c r="K61" s="9"/>
      <c r="L61" s="13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31"/>
      <c r="C62" s="9"/>
      <c r="D62" s="132" t="s">
        <v>1491</v>
      </c>
      <c r="E62" s="133"/>
      <c r="F62" s="133"/>
      <c r="G62" s="133"/>
      <c r="H62" s="133"/>
      <c r="I62" s="133"/>
      <c r="J62" s="134">
        <f>J109</f>
        <v>0</v>
      </c>
      <c r="K62" s="9"/>
      <c r="L62" s="13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31"/>
      <c r="C63" s="9"/>
      <c r="D63" s="132" t="s">
        <v>1492</v>
      </c>
      <c r="E63" s="133"/>
      <c r="F63" s="133"/>
      <c r="G63" s="133"/>
      <c r="H63" s="133"/>
      <c r="I63" s="133"/>
      <c r="J63" s="134">
        <f>J119</f>
        <v>0</v>
      </c>
      <c r="K63" s="9"/>
      <c r="L63" s="13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31"/>
      <c r="C64" s="9"/>
      <c r="D64" s="132" t="s">
        <v>1493</v>
      </c>
      <c r="E64" s="133"/>
      <c r="F64" s="133"/>
      <c r="G64" s="133"/>
      <c r="H64" s="133"/>
      <c r="I64" s="133"/>
      <c r="J64" s="134">
        <f>J154</f>
        <v>0</v>
      </c>
      <c r="K64" s="9"/>
      <c r="L64" s="13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31"/>
      <c r="C65" s="9"/>
      <c r="D65" s="132" t="s">
        <v>1494</v>
      </c>
      <c r="E65" s="133"/>
      <c r="F65" s="133"/>
      <c r="G65" s="133"/>
      <c r="H65" s="133"/>
      <c r="I65" s="133"/>
      <c r="J65" s="134">
        <f>J214</f>
        <v>0</v>
      </c>
      <c r="K65" s="9"/>
      <c r="L65" s="13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31"/>
      <c r="C66" s="9"/>
      <c r="D66" s="132" t="s">
        <v>1495</v>
      </c>
      <c r="E66" s="133"/>
      <c r="F66" s="133"/>
      <c r="G66" s="133"/>
      <c r="H66" s="133"/>
      <c r="I66" s="133"/>
      <c r="J66" s="134">
        <f>J221</f>
        <v>0</v>
      </c>
      <c r="K66" s="9"/>
      <c r="L66" s="13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31"/>
      <c r="C67" s="9"/>
      <c r="D67" s="132" t="s">
        <v>1496</v>
      </c>
      <c r="E67" s="133"/>
      <c r="F67" s="133"/>
      <c r="G67" s="133"/>
      <c r="H67" s="133"/>
      <c r="I67" s="133"/>
      <c r="J67" s="134">
        <f>J262</f>
        <v>0</v>
      </c>
      <c r="K67" s="9"/>
      <c r="L67" s="13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2" customFormat="1" ht="21.84" customHeight="1">
      <c r="A68" s="36"/>
      <c r="B68" s="37"/>
      <c r="C68" s="36"/>
      <c r="D68" s="36"/>
      <c r="E68" s="36"/>
      <c r="F68" s="36"/>
      <c r="G68" s="36"/>
      <c r="H68" s="36"/>
      <c r="I68" s="36"/>
      <c r="J68" s="36"/>
      <c r="K68" s="36"/>
      <c r="L68" s="114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="2" customFormat="1" ht="6.96" customHeight="1">
      <c r="A69" s="36"/>
      <c r="B69" s="53"/>
      <c r="C69" s="54"/>
      <c r="D69" s="54"/>
      <c r="E69" s="54"/>
      <c r="F69" s="54"/>
      <c r="G69" s="54"/>
      <c r="H69" s="54"/>
      <c r="I69" s="54"/>
      <c r="J69" s="54"/>
      <c r="K69" s="54"/>
      <c r="L69" s="114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3" s="2" customFormat="1" ht="6.96" customHeight="1">
      <c r="A73" s="36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114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="2" customFormat="1" ht="24.96" customHeight="1">
      <c r="A74" s="36"/>
      <c r="B74" s="37"/>
      <c r="C74" s="21" t="s">
        <v>120</v>
      </c>
      <c r="D74" s="36"/>
      <c r="E74" s="36"/>
      <c r="F74" s="36"/>
      <c r="G74" s="36"/>
      <c r="H74" s="36"/>
      <c r="I74" s="36"/>
      <c r="J74" s="36"/>
      <c r="K74" s="36"/>
      <c r="L74" s="114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="2" customFormat="1" ht="6.96" customHeight="1">
      <c r="A75" s="36"/>
      <c r="B75" s="37"/>
      <c r="C75" s="36"/>
      <c r="D75" s="36"/>
      <c r="E75" s="36"/>
      <c r="F75" s="36"/>
      <c r="G75" s="36"/>
      <c r="H75" s="36"/>
      <c r="I75" s="36"/>
      <c r="J75" s="36"/>
      <c r="K75" s="36"/>
      <c r="L75" s="114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="2" customFormat="1" ht="12" customHeight="1">
      <c r="A76" s="36"/>
      <c r="B76" s="37"/>
      <c r="C76" s="30" t="s">
        <v>17</v>
      </c>
      <c r="D76" s="36"/>
      <c r="E76" s="36"/>
      <c r="F76" s="36"/>
      <c r="G76" s="36"/>
      <c r="H76" s="36"/>
      <c r="I76" s="36"/>
      <c r="J76" s="36"/>
      <c r="K76" s="36"/>
      <c r="L76" s="114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6.5" customHeight="1">
      <c r="A77" s="36"/>
      <c r="B77" s="37"/>
      <c r="C77" s="36"/>
      <c r="D77" s="36"/>
      <c r="E77" s="113" t="str">
        <f>E7</f>
        <v>DPMUnL - rekonstrukce objektu Tichá 128/2 a 129/4, Všebořice</v>
      </c>
      <c r="F77" s="30"/>
      <c r="G77" s="30"/>
      <c r="H77" s="30"/>
      <c r="I77" s="36"/>
      <c r="J77" s="36"/>
      <c r="K77" s="36"/>
      <c r="L77" s="114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12" customHeight="1">
      <c r="A78" s="36"/>
      <c r="B78" s="37"/>
      <c r="C78" s="30" t="s">
        <v>101</v>
      </c>
      <c r="D78" s="36"/>
      <c r="E78" s="36"/>
      <c r="F78" s="36"/>
      <c r="G78" s="36"/>
      <c r="H78" s="36"/>
      <c r="I78" s="36"/>
      <c r="J78" s="36"/>
      <c r="K78" s="36"/>
      <c r="L78" s="114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16.5" customHeight="1">
      <c r="A79" s="36"/>
      <c r="B79" s="37"/>
      <c r="C79" s="36"/>
      <c r="D79" s="36"/>
      <c r="E79" s="60" t="str">
        <f>E9</f>
        <v xml:space="preserve">D 1.4e - Zařízení zdravotně technických instalací </v>
      </c>
      <c r="F79" s="36"/>
      <c r="G79" s="36"/>
      <c r="H79" s="36"/>
      <c r="I79" s="36"/>
      <c r="J79" s="36"/>
      <c r="K79" s="36"/>
      <c r="L79" s="114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2" customFormat="1" ht="6.96" customHeight="1">
      <c r="A80" s="36"/>
      <c r="B80" s="37"/>
      <c r="C80" s="36"/>
      <c r="D80" s="36"/>
      <c r="E80" s="36"/>
      <c r="F80" s="36"/>
      <c r="G80" s="36"/>
      <c r="H80" s="36"/>
      <c r="I80" s="36"/>
      <c r="J80" s="36"/>
      <c r="K80" s="36"/>
      <c r="L80" s="114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="2" customFormat="1" ht="12" customHeight="1">
      <c r="A81" s="36"/>
      <c r="B81" s="37"/>
      <c r="C81" s="30" t="s">
        <v>21</v>
      </c>
      <c r="D81" s="36"/>
      <c r="E81" s="36"/>
      <c r="F81" s="25" t="str">
        <f>F12</f>
        <v xml:space="preserve"> </v>
      </c>
      <c r="G81" s="36"/>
      <c r="H81" s="36"/>
      <c r="I81" s="30" t="s">
        <v>23</v>
      </c>
      <c r="J81" s="62" t="str">
        <f>IF(J12="","",J12)</f>
        <v>13. 6. 2024</v>
      </c>
      <c r="K81" s="36"/>
      <c r="L81" s="114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6.96" customHeight="1">
      <c r="A82" s="36"/>
      <c r="B82" s="37"/>
      <c r="C82" s="36"/>
      <c r="D82" s="36"/>
      <c r="E82" s="36"/>
      <c r="F82" s="36"/>
      <c r="G82" s="36"/>
      <c r="H82" s="36"/>
      <c r="I82" s="36"/>
      <c r="J82" s="36"/>
      <c r="K82" s="36"/>
      <c r="L82" s="114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15.15" customHeight="1">
      <c r="A83" s="36"/>
      <c r="B83" s="37"/>
      <c r="C83" s="30" t="s">
        <v>25</v>
      </c>
      <c r="D83" s="36"/>
      <c r="E83" s="36"/>
      <c r="F83" s="25" t="str">
        <f>E15</f>
        <v xml:space="preserve"> </v>
      </c>
      <c r="G83" s="36"/>
      <c r="H83" s="36"/>
      <c r="I83" s="30" t="s">
        <v>31</v>
      </c>
      <c r="J83" s="34" t="str">
        <f>E21</f>
        <v xml:space="preserve"> </v>
      </c>
      <c r="K83" s="36"/>
      <c r="L83" s="114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25.65" customHeight="1">
      <c r="A84" s="36"/>
      <c r="B84" s="37"/>
      <c r="C84" s="30" t="s">
        <v>29</v>
      </c>
      <c r="D84" s="36"/>
      <c r="E84" s="36"/>
      <c r="F84" s="25" t="str">
        <f>IF(E18="","",E18)</f>
        <v>Vyplň údaj</v>
      </c>
      <c r="G84" s="36"/>
      <c r="H84" s="36"/>
      <c r="I84" s="30" t="s">
        <v>33</v>
      </c>
      <c r="J84" s="34" t="str">
        <f>E24</f>
        <v>STAVEBNÍ ROZPOČTY s.r.o</v>
      </c>
      <c r="K84" s="36"/>
      <c r="L84" s="114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0.32" customHeight="1">
      <c r="A85" s="36"/>
      <c r="B85" s="37"/>
      <c r="C85" s="36"/>
      <c r="D85" s="36"/>
      <c r="E85" s="36"/>
      <c r="F85" s="36"/>
      <c r="G85" s="36"/>
      <c r="H85" s="36"/>
      <c r="I85" s="36"/>
      <c r="J85" s="36"/>
      <c r="K85" s="36"/>
      <c r="L85" s="114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11" customFormat="1" ht="29.28" customHeight="1">
      <c r="A86" s="139"/>
      <c r="B86" s="140"/>
      <c r="C86" s="141" t="s">
        <v>121</v>
      </c>
      <c r="D86" s="142" t="s">
        <v>56</v>
      </c>
      <c r="E86" s="142" t="s">
        <v>52</v>
      </c>
      <c r="F86" s="142" t="s">
        <v>53</v>
      </c>
      <c r="G86" s="142" t="s">
        <v>122</v>
      </c>
      <c r="H86" s="142" t="s">
        <v>123</v>
      </c>
      <c r="I86" s="142" t="s">
        <v>124</v>
      </c>
      <c r="J86" s="142" t="s">
        <v>105</v>
      </c>
      <c r="K86" s="143" t="s">
        <v>125</v>
      </c>
      <c r="L86" s="144"/>
      <c r="M86" s="78" t="s">
        <v>3</v>
      </c>
      <c r="N86" s="79" t="s">
        <v>41</v>
      </c>
      <c r="O86" s="79" t="s">
        <v>126</v>
      </c>
      <c r="P86" s="79" t="s">
        <v>127</v>
      </c>
      <c r="Q86" s="79" t="s">
        <v>128</v>
      </c>
      <c r="R86" s="79" t="s">
        <v>129</v>
      </c>
      <c r="S86" s="79" t="s">
        <v>130</v>
      </c>
      <c r="T86" s="80" t="s">
        <v>131</v>
      </c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</row>
    <row r="87" s="2" customFormat="1" ht="22.8" customHeight="1">
      <c r="A87" s="36"/>
      <c r="B87" s="37"/>
      <c r="C87" s="85" t="s">
        <v>132</v>
      </c>
      <c r="D87" s="36"/>
      <c r="E87" s="36"/>
      <c r="F87" s="36"/>
      <c r="G87" s="36"/>
      <c r="H87" s="36"/>
      <c r="I87" s="36"/>
      <c r="J87" s="145">
        <f>BK87</f>
        <v>0</v>
      </c>
      <c r="K87" s="36"/>
      <c r="L87" s="37"/>
      <c r="M87" s="81"/>
      <c r="N87" s="66"/>
      <c r="O87" s="82"/>
      <c r="P87" s="146">
        <f>P88+P91+P109+P119+P154+P214+P221+P262</f>
        <v>0</v>
      </c>
      <c r="Q87" s="82"/>
      <c r="R87" s="146">
        <f>R88+R91+R109+R119+R154+R214+R221+R262</f>
        <v>0</v>
      </c>
      <c r="S87" s="82"/>
      <c r="T87" s="147">
        <f>T88+T91+T109+T119+T154+T214+T221+T262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7" t="s">
        <v>70</v>
      </c>
      <c r="AU87" s="17" t="s">
        <v>106</v>
      </c>
      <c r="BK87" s="148">
        <f>BK88+BK91+BK109+BK119+BK154+BK214+BK221+BK262</f>
        <v>0</v>
      </c>
    </row>
    <row r="88" s="12" customFormat="1" ht="25.92" customHeight="1">
      <c r="A88" s="12"/>
      <c r="B88" s="149"/>
      <c r="C88" s="12"/>
      <c r="D88" s="150" t="s">
        <v>70</v>
      </c>
      <c r="E88" s="151" t="s">
        <v>71</v>
      </c>
      <c r="F88" s="151" t="s">
        <v>1497</v>
      </c>
      <c r="G88" s="12"/>
      <c r="H88" s="12"/>
      <c r="I88" s="152"/>
      <c r="J88" s="153">
        <f>BK88</f>
        <v>0</v>
      </c>
      <c r="K88" s="12"/>
      <c r="L88" s="149"/>
      <c r="M88" s="154"/>
      <c r="N88" s="155"/>
      <c r="O88" s="155"/>
      <c r="P88" s="156">
        <f>SUM(P89:P90)</f>
        <v>0</v>
      </c>
      <c r="Q88" s="155"/>
      <c r="R88" s="156">
        <f>SUM(R89:R90)</f>
        <v>0</v>
      </c>
      <c r="S88" s="155"/>
      <c r="T88" s="157">
        <f>SUM(T89:T90)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50" t="s">
        <v>79</v>
      </c>
      <c r="AT88" s="158" t="s">
        <v>70</v>
      </c>
      <c r="AU88" s="158" t="s">
        <v>71</v>
      </c>
      <c r="AY88" s="150" t="s">
        <v>135</v>
      </c>
      <c r="BK88" s="159">
        <f>SUM(BK89:BK90)</f>
        <v>0</v>
      </c>
    </row>
    <row r="89" s="2" customFormat="1" ht="16.5" customHeight="1">
      <c r="A89" s="36"/>
      <c r="B89" s="162"/>
      <c r="C89" s="163" t="s">
        <v>79</v>
      </c>
      <c r="D89" s="163" t="s">
        <v>139</v>
      </c>
      <c r="E89" s="164" t="s">
        <v>1498</v>
      </c>
      <c r="F89" s="165" t="s">
        <v>1499</v>
      </c>
      <c r="G89" s="166" t="s">
        <v>1169</v>
      </c>
      <c r="H89" s="167">
        <v>1</v>
      </c>
      <c r="I89" s="168"/>
      <c r="J89" s="169">
        <f>ROUND(I89*H89,2)</f>
        <v>0</v>
      </c>
      <c r="K89" s="165" t="s">
        <v>3</v>
      </c>
      <c r="L89" s="37"/>
      <c r="M89" s="170" t="s">
        <v>3</v>
      </c>
      <c r="N89" s="171" t="s">
        <v>42</v>
      </c>
      <c r="O89" s="70"/>
      <c r="P89" s="172">
        <f>O89*H89</f>
        <v>0</v>
      </c>
      <c r="Q89" s="172">
        <v>0</v>
      </c>
      <c r="R89" s="172">
        <f>Q89*H89</f>
        <v>0</v>
      </c>
      <c r="S89" s="172">
        <v>0</v>
      </c>
      <c r="T89" s="173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74" t="s">
        <v>144</v>
      </c>
      <c r="AT89" s="174" t="s">
        <v>139</v>
      </c>
      <c r="AU89" s="174" t="s">
        <v>79</v>
      </c>
      <c r="AY89" s="17" t="s">
        <v>135</v>
      </c>
      <c r="BE89" s="175">
        <f>IF(N89="základní",J89,0)</f>
        <v>0</v>
      </c>
      <c r="BF89" s="175">
        <f>IF(N89="snížená",J89,0)</f>
        <v>0</v>
      </c>
      <c r="BG89" s="175">
        <f>IF(N89="zákl. přenesená",J89,0)</f>
        <v>0</v>
      </c>
      <c r="BH89" s="175">
        <f>IF(N89="sníž. přenesená",J89,0)</f>
        <v>0</v>
      </c>
      <c r="BI89" s="175">
        <f>IF(N89="nulová",J89,0)</f>
        <v>0</v>
      </c>
      <c r="BJ89" s="17" t="s">
        <v>79</v>
      </c>
      <c r="BK89" s="175">
        <f>ROUND(I89*H89,2)</f>
        <v>0</v>
      </c>
      <c r="BL89" s="17" t="s">
        <v>144</v>
      </c>
      <c r="BM89" s="174" t="s">
        <v>81</v>
      </c>
    </row>
    <row r="90" s="2" customFormat="1" ht="16.5" customHeight="1">
      <c r="A90" s="36"/>
      <c r="B90" s="162"/>
      <c r="C90" s="163" t="s">
        <v>81</v>
      </c>
      <c r="D90" s="163" t="s">
        <v>139</v>
      </c>
      <c r="E90" s="164" t="s">
        <v>1500</v>
      </c>
      <c r="F90" s="165" t="s">
        <v>1501</v>
      </c>
      <c r="G90" s="166" t="s">
        <v>1169</v>
      </c>
      <c r="H90" s="167">
        <v>1</v>
      </c>
      <c r="I90" s="168"/>
      <c r="J90" s="169">
        <f>ROUND(I90*H90,2)</f>
        <v>0</v>
      </c>
      <c r="K90" s="165" t="s">
        <v>3</v>
      </c>
      <c r="L90" s="37"/>
      <c r="M90" s="170" t="s">
        <v>3</v>
      </c>
      <c r="N90" s="171" t="s">
        <v>42</v>
      </c>
      <c r="O90" s="70"/>
      <c r="P90" s="172">
        <f>O90*H90</f>
        <v>0</v>
      </c>
      <c r="Q90" s="172">
        <v>0</v>
      </c>
      <c r="R90" s="172">
        <f>Q90*H90</f>
        <v>0</v>
      </c>
      <c r="S90" s="172">
        <v>0</v>
      </c>
      <c r="T90" s="173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74" t="s">
        <v>144</v>
      </c>
      <c r="AT90" s="174" t="s">
        <v>139</v>
      </c>
      <c r="AU90" s="174" t="s">
        <v>79</v>
      </c>
      <c r="AY90" s="17" t="s">
        <v>135</v>
      </c>
      <c r="BE90" s="175">
        <f>IF(N90="základní",J90,0)</f>
        <v>0</v>
      </c>
      <c r="BF90" s="175">
        <f>IF(N90="snížená",J90,0)</f>
        <v>0</v>
      </c>
      <c r="BG90" s="175">
        <f>IF(N90="zákl. přenesená",J90,0)</f>
        <v>0</v>
      </c>
      <c r="BH90" s="175">
        <f>IF(N90="sníž. přenesená",J90,0)</f>
        <v>0</v>
      </c>
      <c r="BI90" s="175">
        <f>IF(N90="nulová",J90,0)</f>
        <v>0</v>
      </c>
      <c r="BJ90" s="17" t="s">
        <v>79</v>
      </c>
      <c r="BK90" s="175">
        <f>ROUND(I90*H90,2)</f>
        <v>0</v>
      </c>
      <c r="BL90" s="17" t="s">
        <v>144</v>
      </c>
      <c r="BM90" s="174" t="s">
        <v>144</v>
      </c>
    </row>
    <row r="91" s="12" customFormat="1" ht="25.92" customHeight="1">
      <c r="A91" s="12"/>
      <c r="B91" s="149"/>
      <c r="C91" s="12"/>
      <c r="D91" s="150" t="s">
        <v>70</v>
      </c>
      <c r="E91" s="151" t="s">
        <v>1502</v>
      </c>
      <c r="F91" s="151" t="s">
        <v>1503</v>
      </c>
      <c r="G91" s="12"/>
      <c r="H91" s="12"/>
      <c r="I91" s="152"/>
      <c r="J91" s="153">
        <f>BK91</f>
        <v>0</v>
      </c>
      <c r="K91" s="12"/>
      <c r="L91" s="149"/>
      <c r="M91" s="154"/>
      <c r="N91" s="155"/>
      <c r="O91" s="155"/>
      <c r="P91" s="156">
        <f>SUM(P92:P108)</f>
        <v>0</v>
      </c>
      <c r="Q91" s="155"/>
      <c r="R91" s="156">
        <f>SUM(R92:R108)</f>
        <v>0</v>
      </c>
      <c r="S91" s="155"/>
      <c r="T91" s="157">
        <f>SUM(T92:T108)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50" t="s">
        <v>79</v>
      </c>
      <c r="AT91" s="158" t="s">
        <v>70</v>
      </c>
      <c r="AU91" s="158" t="s">
        <v>71</v>
      </c>
      <c r="AY91" s="150" t="s">
        <v>135</v>
      </c>
      <c r="BK91" s="159">
        <f>SUM(BK92:BK108)</f>
        <v>0</v>
      </c>
    </row>
    <row r="92" s="2" customFormat="1" ht="16.5" customHeight="1">
      <c r="A92" s="36"/>
      <c r="B92" s="162"/>
      <c r="C92" s="163" t="s">
        <v>136</v>
      </c>
      <c r="D92" s="163" t="s">
        <v>139</v>
      </c>
      <c r="E92" s="164" t="s">
        <v>1504</v>
      </c>
      <c r="F92" s="165" t="s">
        <v>1505</v>
      </c>
      <c r="G92" s="166" t="s">
        <v>294</v>
      </c>
      <c r="H92" s="167">
        <v>13</v>
      </c>
      <c r="I92" s="168"/>
      <c r="J92" s="169">
        <f>ROUND(I92*H92,2)</f>
        <v>0</v>
      </c>
      <c r="K92" s="165" t="s">
        <v>3</v>
      </c>
      <c r="L92" s="37"/>
      <c r="M92" s="170" t="s">
        <v>3</v>
      </c>
      <c r="N92" s="171" t="s">
        <v>42</v>
      </c>
      <c r="O92" s="70"/>
      <c r="P92" s="172">
        <f>O92*H92</f>
        <v>0</v>
      </c>
      <c r="Q92" s="172">
        <v>0</v>
      </c>
      <c r="R92" s="172">
        <f>Q92*H92</f>
        <v>0</v>
      </c>
      <c r="S92" s="172">
        <v>0</v>
      </c>
      <c r="T92" s="173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74" t="s">
        <v>144</v>
      </c>
      <c r="AT92" s="174" t="s">
        <v>139</v>
      </c>
      <c r="AU92" s="174" t="s">
        <v>79</v>
      </c>
      <c r="AY92" s="17" t="s">
        <v>135</v>
      </c>
      <c r="BE92" s="175">
        <f>IF(N92="základní",J92,0)</f>
        <v>0</v>
      </c>
      <c r="BF92" s="175">
        <f>IF(N92="snížená",J92,0)</f>
        <v>0</v>
      </c>
      <c r="BG92" s="175">
        <f>IF(N92="zákl. přenesená",J92,0)</f>
        <v>0</v>
      </c>
      <c r="BH92" s="175">
        <f>IF(N92="sníž. přenesená",J92,0)</f>
        <v>0</v>
      </c>
      <c r="BI92" s="175">
        <f>IF(N92="nulová",J92,0)</f>
        <v>0</v>
      </c>
      <c r="BJ92" s="17" t="s">
        <v>79</v>
      </c>
      <c r="BK92" s="175">
        <f>ROUND(I92*H92,2)</f>
        <v>0</v>
      </c>
      <c r="BL92" s="17" t="s">
        <v>144</v>
      </c>
      <c r="BM92" s="174" t="s">
        <v>212</v>
      </c>
    </row>
    <row r="93" s="2" customFormat="1" ht="16.5" customHeight="1">
      <c r="A93" s="36"/>
      <c r="B93" s="162"/>
      <c r="C93" s="163" t="s">
        <v>144</v>
      </c>
      <c r="D93" s="163" t="s">
        <v>139</v>
      </c>
      <c r="E93" s="164" t="s">
        <v>1506</v>
      </c>
      <c r="F93" s="165" t="s">
        <v>1507</v>
      </c>
      <c r="G93" s="166" t="s">
        <v>294</v>
      </c>
      <c r="H93" s="167">
        <v>7</v>
      </c>
      <c r="I93" s="168"/>
      <c r="J93" s="169">
        <f>ROUND(I93*H93,2)</f>
        <v>0</v>
      </c>
      <c r="K93" s="165" t="s">
        <v>3</v>
      </c>
      <c r="L93" s="37"/>
      <c r="M93" s="170" t="s">
        <v>3</v>
      </c>
      <c r="N93" s="171" t="s">
        <v>42</v>
      </c>
      <c r="O93" s="70"/>
      <c r="P93" s="172">
        <f>O93*H93</f>
        <v>0</v>
      </c>
      <c r="Q93" s="172">
        <v>0</v>
      </c>
      <c r="R93" s="172">
        <f>Q93*H93</f>
        <v>0</v>
      </c>
      <c r="S93" s="172">
        <v>0</v>
      </c>
      <c r="T93" s="173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74" t="s">
        <v>144</v>
      </c>
      <c r="AT93" s="174" t="s">
        <v>139</v>
      </c>
      <c r="AU93" s="174" t="s">
        <v>79</v>
      </c>
      <c r="AY93" s="17" t="s">
        <v>135</v>
      </c>
      <c r="BE93" s="175">
        <f>IF(N93="základní",J93,0)</f>
        <v>0</v>
      </c>
      <c r="BF93" s="175">
        <f>IF(N93="snížená",J93,0)</f>
        <v>0</v>
      </c>
      <c r="BG93" s="175">
        <f>IF(N93="zákl. přenesená",J93,0)</f>
        <v>0</v>
      </c>
      <c r="BH93" s="175">
        <f>IF(N93="sníž. přenesená",J93,0)</f>
        <v>0</v>
      </c>
      <c r="BI93" s="175">
        <f>IF(N93="nulová",J93,0)</f>
        <v>0</v>
      </c>
      <c r="BJ93" s="17" t="s">
        <v>79</v>
      </c>
      <c r="BK93" s="175">
        <f>ROUND(I93*H93,2)</f>
        <v>0</v>
      </c>
      <c r="BL93" s="17" t="s">
        <v>144</v>
      </c>
      <c r="BM93" s="174" t="s">
        <v>152</v>
      </c>
    </row>
    <row r="94" s="2" customFormat="1" ht="16.5" customHeight="1">
      <c r="A94" s="36"/>
      <c r="B94" s="162"/>
      <c r="C94" s="163" t="s">
        <v>304</v>
      </c>
      <c r="D94" s="163" t="s">
        <v>139</v>
      </c>
      <c r="E94" s="164" t="s">
        <v>1508</v>
      </c>
      <c r="F94" s="165" t="s">
        <v>1509</v>
      </c>
      <c r="G94" s="166" t="s">
        <v>294</v>
      </c>
      <c r="H94" s="167">
        <v>12</v>
      </c>
      <c r="I94" s="168"/>
      <c r="J94" s="169">
        <f>ROUND(I94*H94,2)</f>
        <v>0</v>
      </c>
      <c r="K94" s="165" t="s">
        <v>3</v>
      </c>
      <c r="L94" s="37"/>
      <c r="M94" s="170" t="s">
        <v>3</v>
      </c>
      <c r="N94" s="171" t="s">
        <v>42</v>
      </c>
      <c r="O94" s="70"/>
      <c r="P94" s="172">
        <f>O94*H94</f>
        <v>0</v>
      </c>
      <c r="Q94" s="172">
        <v>0</v>
      </c>
      <c r="R94" s="172">
        <f>Q94*H94</f>
        <v>0</v>
      </c>
      <c r="S94" s="172">
        <v>0</v>
      </c>
      <c r="T94" s="173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74" t="s">
        <v>144</v>
      </c>
      <c r="AT94" s="174" t="s">
        <v>139</v>
      </c>
      <c r="AU94" s="174" t="s">
        <v>79</v>
      </c>
      <c r="AY94" s="17" t="s">
        <v>135</v>
      </c>
      <c r="BE94" s="175">
        <f>IF(N94="základní",J94,0)</f>
        <v>0</v>
      </c>
      <c r="BF94" s="175">
        <f>IF(N94="snížená",J94,0)</f>
        <v>0</v>
      </c>
      <c r="BG94" s="175">
        <f>IF(N94="zákl. přenesená",J94,0)</f>
        <v>0</v>
      </c>
      <c r="BH94" s="175">
        <f>IF(N94="sníž. přenesená",J94,0)</f>
        <v>0</v>
      </c>
      <c r="BI94" s="175">
        <f>IF(N94="nulová",J94,0)</f>
        <v>0</v>
      </c>
      <c r="BJ94" s="17" t="s">
        <v>79</v>
      </c>
      <c r="BK94" s="175">
        <f>ROUND(I94*H94,2)</f>
        <v>0</v>
      </c>
      <c r="BL94" s="17" t="s">
        <v>144</v>
      </c>
      <c r="BM94" s="174" t="s">
        <v>291</v>
      </c>
    </row>
    <row r="95" s="2" customFormat="1" ht="16.5" customHeight="1">
      <c r="A95" s="36"/>
      <c r="B95" s="162"/>
      <c r="C95" s="163" t="s">
        <v>212</v>
      </c>
      <c r="D95" s="163" t="s">
        <v>139</v>
      </c>
      <c r="E95" s="164" t="s">
        <v>1510</v>
      </c>
      <c r="F95" s="165" t="s">
        <v>1511</v>
      </c>
      <c r="G95" s="166" t="s">
        <v>294</v>
      </c>
      <c r="H95" s="167">
        <v>29</v>
      </c>
      <c r="I95" s="168"/>
      <c r="J95" s="169">
        <f>ROUND(I95*H95,2)</f>
        <v>0</v>
      </c>
      <c r="K95" s="165" t="s">
        <v>3</v>
      </c>
      <c r="L95" s="37"/>
      <c r="M95" s="170" t="s">
        <v>3</v>
      </c>
      <c r="N95" s="171" t="s">
        <v>42</v>
      </c>
      <c r="O95" s="70"/>
      <c r="P95" s="172">
        <f>O95*H95</f>
        <v>0</v>
      </c>
      <c r="Q95" s="172">
        <v>0</v>
      </c>
      <c r="R95" s="172">
        <f>Q95*H95</f>
        <v>0</v>
      </c>
      <c r="S95" s="172">
        <v>0</v>
      </c>
      <c r="T95" s="173">
        <f>S95*H95</f>
        <v>0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174" t="s">
        <v>144</v>
      </c>
      <c r="AT95" s="174" t="s">
        <v>139</v>
      </c>
      <c r="AU95" s="174" t="s">
        <v>79</v>
      </c>
      <c r="AY95" s="17" t="s">
        <v>135</v>
      </c>
      <c r="BE95" s="175">
        <f>IF(N95="základní",J95,0)</f>
        <v>0</v>
      </c>
      <c r="BF95" s="175">
        <f>IF(N95="snížená",J95,0)</f>
        <v>0</v>
      </c>
      <c r="BG95" s="175">
        <f>IF(N95="zákl. přenesená",J95,0)</f>
        <v>0</v>
      </c>
      <c r="BH95" s="175">
        <f>IF(N95="sníž. přenesená",J95,0)</f>
        <v>0</v>
      </c>
      <c r="BI95" s="175">
        <f>IF(N95="nulová",J95,0)</f>
        <v>0</v>
      </c>
      <c r="BJ95" s="17" t="s">
        <v>79</v>
      </c>
      <c r="BK95" s="175">
        <f>ROUND(I95*H95,2)</f>
        <v>0</v>
      </c>
      <c r="BL95" s="17" t="s">
        <v>144</v>
      </c>
      <c r="BM95" s="174" t="s">
        <v>9</v>
      </c>
    </row>
    <row r="96" s="2" customFormat="1" ht="16.5" customHeight="1">
      <c r="A96" s="36"/>
      <c r="B96" s="162"/>
      <c r="C96" s="163" t="s">
        <v>221</v>
      </c>
      <c r="D96" s="163" t="s">
        <v>139</v>
      </c>
      <c r="E96" s="164" t="s">
        <v>1512</v>
      </c>
      <c r="F96" s="165" t="s">
        <v>1513</v>
      </c>
      <c r="G96" s="166" t="s">
        <v>294</v>
      </c>
      <c r="H96" s="167">
        <v>2.2000000000000002</v>
      </c>
      <c r="I96" s="168"/>
      <c r="J96" s="169">
        <f>ROUND(I96*H96,2)</f>
        <v>0</v>
      </c>
      <c r="K96" s="165" t="s">
        <v>3</v>
      </c>
      <c r="L96" s="37"/>
      <c r="M96" s="170" t="s">
        <v>3</v>
      </c>
      <c r="N96" s="171" t="s">
        <v>42</v>
      </c>
      <c r="O96" s="70"/>
      <c r="P96" s="172">
        <f>O96*H96</f>
        <v>0</v>
      </c>
      <c r="Q96" s="172">
        <v>0</v>
      </c>
      <c r="R96" s="172">
        <f>Q96*H96</f>
        <v>0</v>
      </c>
      <c r="S96" s="172">
        <v>0</v>
      </c>
      <c r="T96" s="173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74" t="s">
        <v>144</v>
      </c>
      <c r="AT96" s="174" t="s">
        <v>139</v>
      </c>
      <c r="AU96" s="174" t="s">
        <v>79</v>
      </c>
      <c r="AY96" s="17" t="s">
        <v>135</v>
      </c>
      <c r="BE96" s="175">
        <f>IF(N96="základní",J96,0)</f>
        <v>0</v>
      </c>
      <c r="BF96" s="175">
        <f>IF(N96="snížená",J96,0)</f>
        <v>0</v>
      </c>
      <c r="BG96" s="175">
        <f>IF(N96="zákl. přenesená",J96,0)</f>
        <v>0</v>
      </c>
      <c r="BH96" s="175">
        <f>IF(N96="sníž. přenesená",J96,0)</f>
        <v>0</v>
      </c>
      <c r="BI96" s="175">
        <f>IF(N96="nulová",J96,0)</f>
        <v>0</v>
      </c>
      <c r="BJ96" s="17" t="s">
        <v>79</v>
      </c>
      <c r="BK96" s="175">
        <f>ROUND(I96*H96,2)</f>
        <v>0</v>
      </c>
      <c r="BL96" s="17" t="s">
        <v>144</v>
      </c>
      <c r="BM96" s="174" t="s">
        <v>235</v>
      </c>
    </row>
    <row r="97" s="2" customFormat="1" ht="16.5" customHeight="1">
      <c r="A97" s="36"/>
      <c r="B97" s="162"/>
      <c r="C97" s="163" t="s">
        <v>152</v>
      </c>
      <c r="D97" s="163" t="s">
        <v>139</v>
      </c>
      <c r="E97" s="164" t="s">
        <v>1514</v>
      </c>
      <c r="F97" s="165" t="s">
        <v>1515</v>
      </c>
      <c r="G97" s="166" t="s">
        <v>186</v>
      </c>
      <c r="H97" s="167">
        <v>14</v>
      </c>
      <c r="I97" s="168"/>
      <c r="J97" s="169">
        <f>ROUND(I97*H97,2)</f>
        <v>0</v>
      </c>
      <c r="K97" s="165" t="s">
        <v>3</v>
      </c>
      <c r="L97" s="37"/>
      <c r="M97" s="170" t="s">
        <v>3</v>
      </c>
      <c r="N97" s="171" t="s">
        <v>42</v>
      </c>
      <c r="O97" s="70"/>
      <c r="P97" s="172">
        <f>O97*H97</f>
        <v>0</v>
      </c>
      <c r="Q97" s="172">
        <v>0</v>
      </c>
      <c r="R97" s="172">
        <f>Q97*H97</f>
        <v>0</v>
      </c>
      <c r="S97" s="172">
        <v>0</v>
      </c>
      <c r="T97" s="173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74" t="s">
        <v>144</v>
      </c>
      <c r="AT97" s="174" t="s">
        <v>139</v>
      </c>
      <c r="AU97" s="174" t="s">
        <v>79</v>
      </c>
      <c r="AY97" s="17" t="s">
        <v>135</v>
      </c>
      <c r="BE97" s="175">
        <f>IF(N97="základní",J97,0)</f>
        <v>0</v>
      </c>
      <c r="BF97" s="175">
        <f>IF(N97="snížená",J97,0)</f>
        <v>0</v>
      </c>
      <c r="BG97" s="175">
        <f>IF(N97="zákl. přenesená",J97,0)</f>
        <v>0</v>
      </c>
      <c r="BH97" s="175">
        <f>IF(N97="sníž. přenesená",J97,0)</f>
        <v>0</v>
      </c>
      <c r="BI97" s="175">
        <f>IF(N97="nulová",J97,0)</f>
        <v>0</v>
      </c>
      <c r="BJ97" s="17" t="s">
        <v>79</v>
      </c>
      <c r="BK97" s="175">
        <f>ROUND(I97*H97,2)</f>
        <v>0</v>
      </c>
      <c r="BL97" s="17" t="s">
        <v>144</v>
      </c>
      <c r="BM97" s="174" t="s">
        <v>295</v>
      </c>
    </row>
    <row r="98" s="2" customFormat="1" ht="16.5" customHeight="1">
      <c r="A98" s="36"/>
      <c r="B98" s="162"/>
      <c r="C98" s="163" t="s">
        <v>194</v>
      </c>
      <c r="D98" s="163" t="s">
        <v>139</v>
      </c>
      <c r="E98" s="164" t="s">
        <v>1516</v>
      </c>
      <c r="F98" s="165" t="s">
        <v>1517</v>
      </c>
      <c r="G98" s="166" t="s">
        <v>186</v>
      </c>
      <c r="H98" s="167">
        <v>4</v>
      </c>
      <c r="I98" s="168"/>
      <c r="J98" s="169">
        <f>ROUND(I98*H98,2)</f>
        <v>0</v>
      </c>
      <c r="K98" s="165" t="s">
        <v>3</v>
      </c>
      <c r="L98" s="37"/>
      <c r="M98" s="170" t="s">
        <v>3</v>
      </c>
      <c r="N98" s="171" t="s">
        <v>42</v>
      </c>
      <c r="O98" s="70"/>
      <c r="P98" s="172">
        <f>O98*H98</f>
        <v>0</v>
      </c>
      <c r="Q98" s="172">
        <v>0</v>
      </c>
      <c r="R98" s="172">
        <f>Q98*H98</f>
        <v>0</v>
      </c>
      <c r="S98" s="172">
        <v>0</v>
      </c>
      <c r="T98" s="173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74" t="s">
        <v>144</v>
      </c>
      <c r="AT98" s="174" t="s">
        <v>139</v>
      </c>
      <c r="AU98" s="174" t="s">
        <v>79</v>
      </c>
      <c r="AY98" s="17" t="s">
        <v>135</v>
      </c>
      <c r="BE98" s="175">
        <f>IF(N98="základní",J98,0)</f>
        <v>0</v>
      </c>
      <c r="BF98" s="175">
        <f>IF(N98="snížená",J98,0)</f>
        <v>0</v>
      </c>
      <c r="BG98" s="175">
        <f>IF(N98="zákl. přenesená",J98,0)</f>
        <v>0</v>
      </c>
      <c r="BH98" s="175">
        <f>IF(N98="sníž. přenesená",J98,0)</f>
        <v>0</v>
      </c>
      <c r="BI98" s="175">
        <f>IF(N98="nulová",J98,0)</f>
        <v>0</v>
      </c>
      <c r="BJ98" s="17" t="s">
        <v>79</v>
      </c>
      <c r="BK98" s="175">
        <f>ROUND(I98*H98,2)</f>
        <v>0</v>
      </c>
      <c r="BL98" s="17" t="s">
        <v>144</v>
      </c>
      <c r="BM98" s="174" t="s">
        <v>491</v>
      </c>
    </row>
    <row r="99" s="2" customFormat="1" ht="16.5" customHeight="1">
      <c r="A99" s="36"/>
      <c r="B99" s="162"/>
      <c r="C99" s="163" t="s">
        <v>291</v>
      </c>
      <c r="D99" s="163" t="s">
        <v>139</v>
      </c>
      <c r="E99" s="164" t="s">
        <v>1518</v>
      </c>
      <c r="F99" s="165" t="s">
        <v>1519</v>
      </c>
      <c r="G99" s="166" t="s">
        <v>186</v>
      </c>
      <c r="H99" s="167">
        <v>2</v>
      </c>
      <c r="I99" s="168"/>
      <c r="J99" s="169">
        <f>ROUND(I99*H99,2)</f>
        <v>0</v>
      </c>
      <c r="K99" s="165" t="s">
        <v>3</v>
      </c>
      <c r="L99" s="37"/>
      <c r="M99" s="170" t="s">
        <v>3</v>
      </c>
      <c r="N99" s="171" t="s">
        <v>42</v>
      </c>
      <c r="O99" s="70"/>
      <c r="P99" s="172">
        <f>O99*H99</f>
        <v>0</v>
      </c>
      <c r="Q99" s="172">
        <v>0</v>
      </c>
      <c r="R99" s="172">
        <f>Q99*H99</f>
        <v>0</v>
      </c>
      <c r="S99" s="172">
        <v>0</v>
      </c>
      <c r="T99" s="173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74" t="s">
        <v>144</v>
      </c>
      <c r="AT99" s="174" t="s">
        <v>139</v>
      </c>
      <c r="AU99" s="174" t="s">
        <v>79</v>
      </c>
      <c r="AY99" s="17" t="s">
        <v>135</v>
      </c>
      <c r="BE99" s="175">
        <f>IF(N99="základní",J99,0)</f>
        <v>0</v>
      </c>
      <c r="BF99" s="175">
        <f>IF(N99="snížená",J99,0)</f>
        <v>0</v>
      </c>
      <c r="BG99" s="175">
        <f>IF(N99="zákl. přenesená",J99,0)</f>
        <v>0</v>
      </c>
      <c r="BH99" s="175">
        <f>IF(N99="sníž. přenesená",J99,0)</f>
        <v>0</v>
      </c>
      <c r="BI99" s="175">
        <f>IF(N99="nulová",J99,0)</f>
        <v>0</v>
      </c>
      <c r="BJ99" s="17" t="s">
        <v>79</v>
      </c>
      <c r="BK99" s="175">
        <f>ROUND(I99*H99,2)</f>
        <v>0</v>
      </c>
      <c r="BL99" s="17" t="s">
        <v>144</v>
      </c>
      <c r="BM99" s="174" t="s">
        <v>173</v>
      </c>
    </row>
    <row r="100" s="2" customFormat="1" ht="16.5" customHeight="1">
      <c r="A100" s="36"/>
      <c r="B100" s="162"/>
      <c r="C100" s="163" t="s">
        <v>196</v>
      </c>
      <c r="D100" s="163" t="s">
        <v>139</v>
      </c>
      <c r="E100" s="164" t="s">
        <v>1520</v>
      </c>
      <c r="F100" s="165" t="s">
        <v>1521</v>
      </c>
      <c r="G100" s="166" t="s">
        <v>294</v>
      </c>
      <c r="H100" s="167">
        <v>5</v>
      </c>
      <c r="I100" s="168"/>
      <c r="J100" s="169">
        <f>ROUND(I100*H100,2)</f>
        <v>0</v>
      </c>
      <c r="K100" s="165" t="s">
        <v>3</v>
      </c>
      <c r="L100" s="37"/>
      <c r="M100" s="170" t="s">
        <v>3</v>
      </c>
      <c r="N100" s="171" t="s">
        <v>42</v>
      </c>
      <c r="O100" s="70"/>
      <c r="P100" s="172">
        <f>O100*H100</f>
        <v>0</v>
      </c>
      <c r="Q100" s="172">
        <v>0</v>
      </c>
      <c r="R100" s="172">
        <f>Q100*H100</f>
        <v>0</v>
      </c>
      <c r="S100" s="172">
        <v>0</v>
      </c>
      <c r="T100" s="173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74" t="s">
        <v>144</v>
      </c>
      <c r="AT100" s="174" t="s">
        <v>139</v>
      </c>
      <c r="AU100" s="174" t="s">
        <v>79</v>
      </c>
      <c r="AY100" s="17" t="s">
        <v>135</v>
      </c>
      <c r="BE100" s="175">
        <f>IF(N100="základní",J100,0)</f>
        <v>0</v>
      </c>
      <c r="BF100" s="175">
        <f>IF(N100="snížená",J100,0)</f>
        <v>0</v>
      </c>
      <c r="BG100" s="175">
        <f>IF(N100="zákl. přenesená",J100,0)</f>
        <v>0</v>
      </c>
      <c r="BH100" s="175">
        <f>IF(N100="sníž. přenesená",J100,0)</f>
        <v>0</v>
      </c>
      <c r="BI100" s="175">
        <f>IF(N100="nulová",J100,0)</f>
        <v>0</v>
      </c>
      <c r="BJ100" s="17" t="s">
        <v>79</v>
      </c>
      <c r="BK100" s="175">
        <f>ROUND(I100*H100,2)</f>
        <v>0</v>
      </c>
      <c r="BL100" s="17" t="s">
        <v>144</v>
      </c>
      <c r="BM100" s="174" t="s">
        <v>138</v>
      </c>
    </row>
    <row r="101" s="2" customFormat="1" ht="16.5" customHeight="1">
      <c r="A101" s="36"/>
      <c r="B101" s="162"/>
      <c r="C101" s="163" t="s">
        <v>9</v>
      </c>
      <c r="D101" s="163" t="s">
        <v>139</v>
      </c>
      <c r="E101" s="164" t="s">
        <v>1522</v>
      </c>
      <c r="F101" s="165" t="s">
        <v>1523</v>
      </c>
      <c r="G101" s="166" t="s">
        <v>294</v>
      </c>
      <c r="H101" s="167">
        <v>5</v>
      </c>
      <c r="I101" s="168"/>
      <c r="J101" s="169">
        <f>ROUND(I101*H101,2)</f>
        <v>0</v>
      </c>
      <c r="K101" s="165" t="s">
        <v>3</v>
      </c>
      <c r="L101" s="37"/>
      <c r="M101" s="170" t="s">
        <v>3</v>
      </c>
      <c r="N101" s="171" t="s">
        <v>42</v>
      </c>
      <c r="O101" s="70"/>
      <c r="P101" s="172">
        <f>O101*H101</f>
        <v>0</v>
      </c>
      <c r="Q101" s="172">
        <v>0</v>
      </c>
      <c r="R101" s="172">
        <f>Q101*H101</f>
        <v>0</v>
      </c>
      <c r="S101" s="172">
        <v>0</v>
      </c>
      <c r="T101" s="173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74" t="s">
        <v>144</v>
      </c>
      <c r="AT101" s="174" t="s">
        <v>139</v>
      </c>
      <c r="AU101" s="174" t="s">
        <v>79</v>
      </c>
      <c r="AY101" s="17" t="s">
        <v>135</v>
      </c>
      <c r="BE101" s="175">
        <f>IF(N101="základní",J101,0)</f>
        <v>0</v>
      </c>
      <c r="BF101" s="175">
        <f>IF(N101="snížená",J101,0)</f>
        <v>0</v>
      </c>
      <c r="BG101" s="175">
        <f>IF(N101="zákl. přenesená",J101,0)</f>
        <v>0</v>
      </c>
      <c r="BH101" s="175">
        <f>IF(N101="sníž. přenesená",J101,0)</f>
        <v>0</v>
      </c>
      <c r="BI101" s="175">
        <f>IF(N101="nulová",J101,0)</f>
        <v>0</v>
      </c>
      <c r="BJ101" s="17" t="s">
        <v>79</v>
      </c>
      <c r="BK101" s="175">
        <f>ROUND(I101*H101,2)</f>
        <v>0</v>
      </c>
      <c r="BL101" s="17" t="s">
        <v>144</v>
      </c>
      <c r="BM101" s="174" t="s">
        <v>154</v>
      </c>
    </row>
    <row r="102" s="2" customFormat="1" ht="16.5" customHeight="1">
      <c r="A102" s="36"/>
      <c r="B102" s="162"/>
      <c r="C102" s="163" t="s">
        <v>244</v>
      </c>
      <c r="D102" s="163" t="s">
        <v>139</v>
      </c>
      <c r="E102" s="164" t="s">
        <v>1524</v>
      </c>
      <c r="F102" s="165" t="s">
        <v>1525</v>
      </c>
      <c r="G102" s="166" t="s">
        <v>294</v>
      </c>
      <c r="H102" s="167">
        <v>5</v>
      </c>
      <c r="I102" s="168"/>
      <c r="J102" s="169">
        <f>ROUND(I102*H102,2)</f>
        <v>0</v>
      </c>
      <c r="K102" s="165" t="s">
        <v>3</v>
      </c>
      <c r="L102" s="37"/>
      <c r="M102" s="170" t="s">
        <v>3</v>
      </c>
      <c r="N102" s="171" t="s">
        <v>42</v>
      </c>
      <c r="O102" s="70"/>
      <c r="P102" s="172">
        <f>O102*H102</f>
        <v>0</v>
      </c>
      <c r="Q102" s="172">
        <v>0</v>
      </c>
      <c r="R102" s="172">
        <f>Q102*H102</f>
        <v>0</v>
      </c>
      <c r="S102" s="172">
        <v>0</v>
      </c>
      <c r="T102" s="173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74" t="s">
        <v>144</v>
      </c>
      <c r="AT102" s="174" t="s">
        <v>139</v>
      </c>
      <c r="AU102" s="174" t="s">
        <v>79</v>
      </c>
      <c r="AY102" s="17" t="s">
        <v>135</v>
      </c>
      <c r="BE102" s="175">
        <f>IF(N102="základní",J102,0)</f>
        <v>0</v>
      </c>
      <c r="BF102" s="175">
        <f>IF(N102="snížená",J102,0)</f>
        <v>0</v>
      </c>
      <c r="BG102" s="175">
        <f>IF(N102="zákl. přenesená",J102,0)</f>
        <v>0</v>
      </c>
      <c r="BH102" s="175">
        <f>IF(N102="sníž. přenesená",J102,0)</f>
        <v>0</v>
      </c>
      <c r="BI102" s="175">
        <f>IF(N102="nulová",J102,0)</f>
        <v>0</v>
      </c>
      <c r="BJ102" s="17" t="s">
        <v>79</v>
      </c>
      <c r="BK102" s="175">
        <f>ROUND(I102*H102,2)</f>
        <v>0</v>
      </c>
      <c r="BL102" s="17" t="s">
        <v>144</v>
      </c>
      <c r="BM102" s="174" t="s">
        <v>163</v>
      </c>
    </row>
    <row r="103" s="2" customFormat="1" ht="16.5" customHeight="1">
      <c r="A103" s="36"/>
      <c r="B103" s="162"/>
      <c r="C103" s="163" t="s">
        <v>235</v>
      </c>
      <c r="D103" s="163" t="s">
        <v>139</v>
      </c>
      <c r="E103" s="164" t="s">
        <v>1526</v>
      </c>
      <c r="F103" s="165" t="s">
        <v>1527</v>
      </c>
      <c r="G103" s="166" t="s">
        <v>186</v>
      </c>
      <c r="H103" s="167">
        <v>48</v>
      </c>
      <c r="I103" s="168"/>
      <c r="J103" s="169">
        <f>ROUND(I103*H103,2)</f>
        <v>0</v>
      </c>
      <c r="K103" s="165" t="s">
        <v>3</v>
      </c>
      <c r="L103" s="37"/>
      <c r="M103" s="170" t="s">
        <v>3</v>
      </c>
      <c r="N103" s="171" t="s">
        <v>42</v>
      </c>
      <c r="O103" s="70"/>
      <c r="P103" s="172">
        <f>O103*H103</f>
        <v>0</v>
      </c>
      <c r="Q103" s="172">
        <v>0</v>
      </c>
      <c r="R103" s="172">
        <f>Q103*H103</f>
        <v>0</v>
      </c>
      <c r="S103" s="172">
        <v>0</v>
      </c>
      <c r="T103" s="173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74" t="s">
        <v>144</v>
      </c>
      <c r="AT103" s="174" t="s">
        <v>139</v>
      </c>
      <c r="AU103" s="174" t="s">
        <v>79</v>
      </c>
      <c r="AY103" s="17" t="s">
        <v>135</v>
      </c>
      <c r="BE103" s="175">
        <f>IF(N103="základní",J103,0)</f>
        <v>0</v>
      </c>
      <c r="BF103" s="175">
        <f>IF(N103="snížená",J103,0)</f>
        <v>0</v>
      </c>
      <c r="BG103" s="175">
        <f>IF(N103="zákl. přenesená",J103,0)</f>
        <v>0</v>
      </c>
      <c r="BH103" s="175">
        <f>IF(N103="sníž. přenesená",J103,0)</f>
        <v>0</v>
      </c>
      <c r="BI103" s="175">
        <f>IF(N103="nulová",J103,0)</f>
        <v>0</v>
      </c>
      <c r="BJ103" s="17" t="s">
        <v>79</v>
      </c>
      <c r="BK103" s="175">
        <f>ROUND(I103*H103,2)</f>
        <v>0</v>
      </c>
      <c r="BL103" s="17" t="s">
        <v>144</v>
      </c>
      <c r="BM103" s="174" t="s">
        <v>207</v>
      </c>
    </row>
    <row r="104" s="2" customFormat="1" ht="16.5" customHeight="1">
      <c r="A104" s="36"/>
      <c r="B104" s="162"/>
      <c r="C104" s="163" t="s">
        <v>202</v>
      </c>
      <c r="D104" s="163" t="s">
        <v>139</v>
      </c>
      <c r="E104" s="164" t="s">
        <v>1528</v>
      </c>
      <c r="F104" s="165" t="s">
        <v>1529</v>
      </c>
      <c r="G104" s="166" t="s">
        <v>142</v>
      </c>
      <c r="H104" s="167">
        <v>1.25</v>
      </c>
      <c r="I104" s="168"/>
      <c r="J104" s="169">
        <f>ROUND(I104*H104,2)</f>
        <v>0</v>
      </c>
      <c r="K104" s="165" t="s">
        <v>3</v>
      </c>
      <c r="L104" s="37"/>
      <c r="M104" s="170" t="s">
        <v>3</v>
      </c>
      <c r="N104" s="171" t="s">
        <v>42</v>
      </c>
      <c r="O104" s="70"/>
      <c r="P104" s="172">
        <f>O104*H104</f>
        <v>0</v>
      </c>
      <c r="Q104" s="172">
        <v>0</v>
      </c>
      <c r="R104" s="172">
        <f>Q104*H104</f>
        <v>0</v>
      </c>
      <c r="S104" s="172">
        <v>0</v>
      </c>
      <c r="T104" s="173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74" t="s">
        <v>144</v>
      </c>
      <c r="AT104" s="174" t="s">
        <v>139</v>
      </c>
      <c r="AU104" s="174" t="s">
        <v>79</v>
      </c>
      <c r="AY104" s="17" t="s">
        <v>135</v>
      </c>
      <c r="BE104" s="175">
        <f>IF(N104="základní",J104,0)</f>
        <v>0</v>
      </c>
      <c r="BF104" s="175">
        <f>IF(N104="snížená",J104,0)</f>
        <v>0</v>
      </c>
      <c r="BG104" s="175">
        <f>IF(N104="zákl. přenesená",J104,0)</f>
        <v>0</v>
      </c>
      <c r="BH104" s="175">
        <f>IF(N104="sníž. přenesená",J104,0)</f>
        <v>0</v>
      </c>
      <c r="BI104" s="175">
        <f>IF(N104="nulová",J104,0)</f>
        <v>0</v>
      </c>
      <c r="BJ104" s="17" t="s">
        <v>79</v>
      </c>
      <c r="BK104" s="175">
        <f>ROUND(I104*H104,2)</f>
        <v>0</v>
      </c>
      <c r="BL104" s="17" t="s">
        <v>144</v>
      </c>
      <c r="BM104" s="174" t="s">
        <v>323</v>
      </c>
    </row>
    <row r="105" s="2" customFormat="1" ht="16.5" customHeight="1">
      <c r="A105" s="36"/>
      <c r="B105" s="162"/>
      <c r="C105" s="163" t="s">
        <v>295</v>
      </c>
      <c r="D105" s="163" t="s">
        <v>139</v>
      </c>
      <c r="E105" s="164" t="s">
        <v>1530</v>
      </c>
      <c r="F105" s="165" t="s">
        <v>1531</v>
      </c>
      <c r="G105" s="166" t="s">
        <v>142</v>
      </c>
      <c r="H105" s="167">
        <v>2.5</v>
      </c>
      <c r="I105" s="168"/>
      <c r="J105" s="169">
        <f>ROUND(I105*H105,2)</f>
        <v>0</v>
      </c>
      <c r="K105" s="165" t="s">
        <v>3</v>
      </c>
      <c r="L105" s="37"/>
      <c r="M105" s="170" t="s">
        <v>3</v>
      </c>
      <c r="N105" s="171" t="s">
        <v>42</v>
      </c>
      <c r="O105" s="70"/>
      <c r="P105" s="172">
        <f>O105*H105</f>
        <v>0</v>
      </c>
      <c r="Q105" s="172">
        <v>0</v>
      </c>
      <c r="R105" s="172">
        <f>Q105*H105</f>
        <v>0</v>
      </c>
      <c r="S105" s="172">
        <v>0</v>
      </c>
      <c r="T105" s="173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74" t="s">
        <v>144</v>
      </c>
      <c r="AT105" s="174" t="s">
        <v>139</v>
      </c>
      <c r="AU105" s="174" t="s">
        <v>79</v>
      </c>
      <c r="AY105" s="17" t="s">
        <v>135</v>
      </c>
      <c r="BE105" s="175">
        <f>IF(N105="základní",J105,0)</f>
        <v>0</v>
      </c>
      <c r="BF105" s="175">
        <f>IF(N105="snížená",J105,0)</f>
        <v>0</v>
      </c>
      <c r="BG105" s="175">
        <f>IF(N105="zákl. přenesená",J105,0)</f>
        <v>0</v>
      </c>
      <c r="BH105" s="175">
        <f>IF(N105="sníž. přenesená",J105,0)</f>
        <v>0</v>
      </c>
      <c r="BI105" s="175">
        <f>IF(N105="nulová",J105,0)</f>
        <v>0</v>
      </c>
      <c r="BJ105" s="17" t="s">
        <v>79</v>
      </c>
      <c r="BK105" s="175">
        <f>ROUND(I105*H105,2)</f>
        <v>0</v>
      </c>
      <c r="BL105" s="17" t="s">
        <v>144</v>
      </c>
      <c r="BM105" s="174" t="s">
        <v>230</v>
      </c>
    </row>
    <row r="106" s="2" customFormat="1" ht="16.5" customHeight="1">
      <c r="A106" s="36"/>
      <c r="B106" s="162"/>
      <c r="C106" s="163" t="s">
        <v>189</v>
      </c>
      <c r="D106" s="163" t="s">
        <v>139</v>
      </c>
      <c r="E106" s="164" t="s">
        <v>1532</v>
      </c>
      <c r="F106" s="165" t="s">
        <v>1533</v>
      </c>
      <c r="G106" s="166" t="s">
        <v>142</v>
      </c>
      <c r="H106" s="167">
        <v>1.25</v>
      </c>
      <c r="I106" s="168"/>
      <c r="J106" s="169">
        <f>ROUND(I106*H106,2)</f>
        <v>0</v>
      </c>
      <c r="K106" s="165" t="s">
        <v>3</v>
      </c>
      <c r="L106" s="37"/>
      <c r="M106" s="170" t="s">
        <v>3</v>
      </c>
      <c r="N106" s="171" t="s">
        <v>42</v>
      </c>
      <c r="O106" s="70"/>
      <c r="P106" s="172">
        <f>O106*H106</f>
        <v>0</v>
      </c>
      <c r="Q106" s="172">
        <v>0</v>
      </c>
      <c r="R106" s="172">
        <f>Q106*H106</f>
        <v>0</v>
      </c>
      <c r="S106" s="172">
        <v>0</v>
      </c>
      <c r="T106" s="173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74" t="s">
        <v>144</v>
      </c>
      <c r="AT106" s="174" t="s">
        <v>139</v>
      </c>
      <c r="AU106" s="174" t="s">
        <v>79</v>
      </c>
      <c r="AY106" s="17" t="s">
        <v>135</v>
      </c>
      <c r="BE106" s="175">
        <f>IF(N106="základní",J106,0)</f>
        <v>0</v>
      </c>
      <c r="BF106" s="175">
        <f>IF(N106="snížená",J106,0)</f>
        <v>0</v>
      </c>
      <c r="BG106" s="175">
        <f>IF(N106="zákl. přenesená",J106,0)</f>
        <v>0</v>
      </c>
      <c r="BH106" s="175">
        <f>IF(N106="sníž. přenesená",J106,0)</f>
        <v>0</v>
      </c>
      <c r="BI106" s="175">
        <f>IF(N106="nulová",J106,0)</f>
        <v>0</v>
      </c>
      <c r="BJ106" s="17" t="s">
        <v>79</v>
      </c>
      <c r="BK106" s="175">
        <f>ROUND(I106*H106,2)</f>
        <v>0</v>
      </c>
      <c r="BL106" s="17" t="s">
        <v>144</v>
      </c>
      <c r="BM106" s="174" t="s">
        <v>265</v>
      </c>
    </row>
    <row r="107" s="2" customFormat="1" ht="16.5" customHeight="1">
      <c r="A107" s="36"/>
      <c r="B107" s="162"/>
      <c r="C107" s="163" t="s">
        <v>491</v>
      </c>
      <c r="D107" s="163" t="s">
        <v>139</v>
      </c>
      <c r="E107" s="164" t="s">
        <v>1534</v>
      </c>
      <c r="F107" s="165" t="s">
        <v>1535</v>
      </c>
      <c r="G107" s="166" t="s">
        <v>142</v>
      </c>
      <c r="H107" s="167">
        <v>11.300000000000001</v>
      </c>
      <c r="I107" s="168"/>
      <c r="J107" s="169">
        <f>ROUND(I107*H107,2)</f>
        <v>0</v>
      </c>
      <c r="K107" s="165" t="s">
        <v>3</v>
      </c>
      <c r="L107" s="37"/>
      <c r="M107" s="170" t="s">
        <v>3</v>
      </c>
      <c r="N107" s="171" t="s">
        <v>42</v>
      </c>
      <c r="O107" s="70"/>
      <c r="P107" s="172">
        <f>O107*H107</f>
        <v>0</v>
      </c>
      <c r="Q107" s="172">
        <v>0</v>
      </c>
      <c r="R107" s="172">
        <f>Q107*H107</f>
        <v>0</v>
      </c>
      <c r="S107" s="172">
        <v>0</v>
      </c>
      <c r="T107" s="173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74" t="s">
        <v>144</v>
      </c>
      <c r="AT107" s="174" t="s">
        <v>139</v>
      </c>
      <c r="AU107" s="174" t="s">
        <v>79</v>
      </c>
      <c r="AY107" s="17" t="s">
        <v>135</v>
      </c>
      <c r="BE107" s="175">
        <f>IF(N107="základní",J107,0)</f>
        <v>0</v>
      </c>
      <c r="BF107" s="175">
        <f>IF(N107="snížená",J107,0)</f>
        <v>0</v>
      </c>
      <c r="BG107" s="175">
        <f>IF(N107="zákl. přenesená",J107,0)</f>
        <v>0</v>
      </c>
      <c r="BH107" s="175">
        <f>IF(N107="sníž. přenesená",J107,0)</f>
        <v>0</v>
      </c>
      <c r="BI107" s="175">
        <f>IF(N107="nulová",J107,0)</f>
        <v>0</v>
      </c>
      <c r="BJ107" s="17" t="s">
        <v>79</v>
      </c>
      <c r="BK107" s="175">
        <f>ROUND(I107*H107,2)</f>
        <v>0</v>
      </c>
      <c r="BL107" s="17" t="s">
        <v>144</v>
      </c>
      <c r="BM107" s="174" t="s">
        <v>275</v>
      </c>
    </row>
    <row r="108" s="2" customFormat="1" ht="16.5" customHeight="1">
      <c r="A108" s="36"/>
      <c r="B108" s="162"/>
      <c r="C108" s="163" t="s">
        <v>183</v>
      </c>
      <c r="D108" s="163" t="s">
        <v>139</v>
      </c>
      <c r="E108" s="164" t="s">
        <v>1536</v>
      </c>
      <c r="F108" s="165" t="s">
        <v>1537</v>
      </c>
      <c r="G108" s="166" t="s">
        <v>142</v>
      </c>
      <c r="H108" s="167">
        <v>12.800000000000001</v>
      </c>
      <c r="I108" s="168"/>
      <c r="J108" s="169">
        <f>ROUND(I108*H108,2)</f>
        <v>0</v>
      </c>
      <c r="K108" s="165" t="s">
        <v>3</v>
      </c>
      <c r="L108" s="37"/>
      <c r="M108" s="170" t="s">
        <v>3</v>
      </c>
      <c r="N108" s="171" t="s">
        <v>42</v>
      </c>
      <c r="O108" s="70"/>
      <c r="P108" s="172">
        <f>O108*H108</f>
        <v>0</v>
      </c>
      <c r="Q108" s="172">
        <v>0</v>
      </c>
      <c r="R108" s="172">
        <f>Q108*H108</f>
        <v>0</v>
      </c>
      <c r="S108" s="172">
        <v>0</v>
      </c>
      <c r="T108" s="173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74" t="s">
        <v>144</v>
      </c>
      <c r="AT108" s="174" t="s">
        <v>139</v>
      </c>
      <c r="AU108" s="174" t="s">
        <v>79</v>
      </c>
      <c r="AY108" s="17" t="s">
        <v>135</v>
      </c>
      <c r="BE108" s="175">
        <f>IF(N108="základní",J108,0)</f>
        <v>0</v>
      </c>
      <c r="BF108" s="175">
        <f>IF(N108="snížená",J108,0)</f>
        <v>0</v>
      </c>
      <c r="BG108" s="175">
        <f>IF(N108="zákl. přenesená",J108,0)</f>
        <v>0</v>
      </c>
      <c r="BH108" s="175">
        <f>IF(N108="sníž. přenesená",J108,0)</f>
        <v>0</v>
      </c>
      <c r="BI108" s="175">
        <f>IF(N108="nulová",J108,0)</f>
        <v>0</v>
      </c>
      <c r="BJ108" s="17" t="s">
        <v>79</v>
      </c>
      <c r="BK108" s="175">
        <f>ROUND(I108*H108,2)</f>
        <v>0</v>
      </c>
      <c r="BL108" s="17" t="s">
        <v>144</v>
      </c>
      <c r="BM108" s="174" t="s">
        <v>282</v>
      </c>
    </row>
    <row r="109" s="12" customFormat="1" ht="25.92" customHeight="1">
      <c r="A109" s="12"/>
      <c r="B109" s="149"/>
      <c r="C109" s="12"/>
      <c r="D109" s="150" t="s">
        <v>70</v>
      </c>
      <c r="E109" s="151" t="s">
        <v>1538</v>
      </c>
      <c r="F109" s="151" t="s">
        <v>1539</v>
      </c>
      <c r="G109" s="12"/>
      <c r="H109" s="12"/>
      <c r="I109" s="152"/>
      <c r="J109" s="153">
        <f>BK109</f>
        <v>0</v>
      </c>
      <c r="K109" s="12"/>
      <c r="L109" s="149"/>
      <c r="M109" s="154"/>
      <c r="N109" s="155"/>
      <c r="O109" s="155"/>
      <c r="P109" s="156">
        <f>SUM(P110:P118)</f>
        <v>0</v>
      </c>
      <c r="Q109" s="155"/>
      <c r="R109" s="156">
        <f>SUM(R110:R118)</f>
        <v>0</v>
      </c>
      <c r="S109" s="155"/>
      <c r="T109" s="157">
        <f>SUM(T110:T118)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150" t="s">
        <v>79</v>
      </c>
      <c r="AT109" s="158" t="s">
        <v>70</v>
      </c>
      <c r="AU109" s="158" t="s">
        <v>71</v>
      </c>
      <c r="AY109" s="150" t="s">
        <v>135</v>
      </c>
      <c r="BK109" s="159">
        <f>SUM(BK110:BK118)</f>
        <v>0</v>
      </c>
    </row>
    <row r="110" s="2" customFormat="1" ht="16.5" customHeight="1">
      <c r="A110" s="36"/>
      <c r="B110" s="162"/>
      <c r="C110" s="163" t="s">
        <v>173</v>
      </c>
      <c r="D110" s="163" t="s">
        <v>139</v>
      </c>
      <c r="E110" s="164" t="s">
        <v>1540</v>
      </c>
      <c r="F110" s="165" t="s">
        <v>1541</v>
      </c>
      <c r="G110" s="166" t="s">
        <v>294</v>
      </c>
      <c r="H110" s="167">
        <v>13</v>
      </c>
      <c r="I110" s="168"/>
      <c r="J110" s="169">
        <f>ROUND(I110*H110,2)</f>
        <v>0</v>
      </c>
      <c r="K110" s="165" t="s">
        <v>3</v>
      </c>
      <c r="L110" s="37"/>
      <c r="M110" s="170" t="s">
        <v>3</v>
      </c>
      <c r="N110" s="171" t="s">
        <v>42</v>
      </c>
      <c r="O110" s="70"/>
      <c r="P110" s="172">
        <f>O110*H110</f>
        <v>0</v>
      </c>
      <c r="Q110" s="172">
        <v>0</v>
      </c>
      <c r="R110" s="172">
        <f>Q110*H110</f>
        <v>0</v>
      </c>
      <c r="S110" s="172">
        <v>0</v>
      </c>
      <c r="T110" s="173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74" t="s">
        <v>144</v>
      </c>
      <c r="AT110" s="174" t="s">
        <v>139</v>
      </c>
      <c r="AU110" s="174" t="s">
        <v>79</v>
      </c>
      <c r="AY110" s="17" t="s">
        <v>135</v>
      </c>
      <c r="BE110" s="175">
        <f>IF(N110="základní",J110,0)</f>
        <v>0</v>
      </c>
      <c r="BF110" s="175">
        <f>IF(N110="snížená",J110,0)</f>
        <v>0</v>
      </c>
      <c r="BG110" s="175">
        <f>IF(N110="zákl. přenesená",J110,0)</f>
        <v>0</v>
      </c>
      <c r="BH110" s="175">
        <f>IF(N110="sníž. přenesená",J110,0)</f>
        <v>0</v>
      </c>
      <c r="BI110" s="175">
        <f>IF(N110="nulová",J110,0)</f>
        <v>0</v>
      </c>
      <c r="BJ110" s="17" t="s">
        <v>79</v>
      </c>
      <c r="BK110" s="175">
        <f>ROUND(I110*H110,2)</f>
        <v>0</v>
      </c>
      <c r="BL110" s="17" t="s">
        <v>144</v>
      </c>
      <c r="BM110" s="174" t="s">
        <v>513</v>
      </c>
    </row>
    <row r="111" s="2" customFormat="1" ht="16.5" customHeight="1">
      <c r="A111" s="36"/>
      <c r="B111" s="162"/>
      <c r="C111" s="163" t="s">
        <v>8</v>
      </c>
      <c r="D111" s="163" t="s">
        <v>139</v>
      </c>
      <c r="E111" s="164" t="s">
        <v>1542</v>
      </c>
      <c r="F111" s="165" t="s">
        <v>1543</v>
      </c>
      <c r="G111" s="166" t="s">
        <v>294</v>
      </c>
      <c r="H111" s="167">
        <v>7</v>
      </c>
      <c r="I111" s="168"/>
      <c r="J111" s="169">
        <f>ROUND(I111*H111,2)</f>
        <v>0</v>
      </c>
      <c r="K111" s="165" t="s">
        <v>3</v>
      </c>
      <c r="L111" s="37"/>
      <c r="M111" s="170" t="s">
        <v>3</v>
      </c>
      <c r="N111" s="171" t="s">
        <v>42</v>
      </c>
      <c r="O111" s="70"/>
      <c r="P111" s="172">
        <f>O111*H111</f>
        <v>0</v>
      </c>
      <c r="Q111" s="172">
        <v>0</v>
      </c>
      <c r="R111" s="172">
        <f>Q111*H111</f>
        <v>0</v>
      </c>
      <c r="S111" s="172">
        <v>0</v>
      </c>
      <c r="T111" s="173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74" t="s">
        <v>144</v>
      </c>
      <c r="AT111" s="174" t="s">
        <v>139</v>
      </c>
      <c r="AU111" s="174" t="s">
        <v>79</v>
      </c>
      <c r="AY111" s="17" t="s">
        <v>135</v>
      </c>
      <c r="BE111" s="175">
        <f>IF(N111="základní",J111,0)</f>
        <v>0</v>
      </c>
      <c r="BF111" s="175">
        <f>IF(N111="snížená",J111,0)</f>
        <v>0</v>
      </c>
      <c r="BG111" s="175">
        <f>IF(N111="zákl. přenesená",J111,0)</f>
        <v>0</v>
      </c>
      <c r="BH111" s="175">
        <f>IF(N111="sníž. přenesená",J111,0)</f>
        <v>0</v>
      </c>
      <c r="BI111" s="175">
        <f>IF(N111="nulová",J111,0)</f>
        <v>0</v>
      </c>
      <c r="BJ111" s="17" t="s">
        <v>79</v>
      </c>
      <c r="BK111" s="175">
        <f>ROUND(I111*H111,2)</f>
        <v>0</v>
      </c>
      <c r="BL111" s="17" t="s">
        <v>144</v>
      </c>
      <c r="BM111" s="174" t="s">
        <v>741</v>
      </c>
    </row>
    <row r="112" s="2" customFormat="1" ht="16.5" customHeight="1">
      <c r="A112" s="36"/>
      <c r="B112" s="162"/>
      <c r="C112" s="163" t="s">
        <v>138</v>
      </c>
      <c r="D112" s="163" t="s">
        <v>139</v>
      </c>
      <c r="E112" s="164" t="s">
        <v>1544</v>
      </c>
      <c r="F112" s="165" t="s">
        <v>1545</v>
      </c>
      <c r="G112" s="166" t="s">
        <v>294</v>
      </c>
      <c r="H112" s="167">
        <v>12</v>
      </c>
      <c r="I112" s="168"/>
      <c r="J112" s="169">
        <f>ROUND(I112*H112,2)</f>
        <v>0</v>
      </c>
      <c r="K112" s="165" t="s">
        <v>3</v>
      </c>
      <c r="L112" s="37"/>
      <c r="M112" s="170" t="s">
        <v>3</v>
      </c>
      <c r="N112" s="171" t="s">
        <v>42</v>
      </c>
      <c r="O112" s="70"/>
      <c r="P112" s="172">
        <f>O112*H112</f>
        <v>0</v>
      </c>
      <c r="Q112" s="172">
        <v>0</v>
      </c>
      <c r="R112" s="172">
        <f>Q112*H112</f>
        <v>0</v>
      </c>
      <c r="S112" s="172">
        <v>0</v>
      </c>
      <c r="T112" s="173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74" t="s">
        <v>144</v>
      </c>
      <c r="AT112" s="174" t="s">
        <v>139</v>
      </c>
      <c r="AU112" s="174" t="s">
        <v>79</v>
      </c>
      <c r="AY112" s="17" t="s">
        <v>135</v>
      </c>
      <c r="BE112" s="175">
        <f>IF(N112="základní",J112,0)</f>
        <v>0</v>
      </c>
      <c r="BF112" s="175">
        <f>IF(N112="snížená",J112,0)</f>
        <v>0</v>
      </c>
      <c r="BG112" s="175">
        <f>IF(N112="zákl. přenesená",J112,0)</f>
        <v>0</v>
      </c>
      <c r="BH112" s="175">
        <f>IF(N112="sníž. přenesená",J112,0)</f>
        <v>0</v>
      </c>
      <c r="BI112" s="175">
        <f>IF(N112="nulová",J112,0)</f>
        <v>0</v>
      </c>
      <c r="BJ112" s="17" t="s">
        <v>79</v>
      </c>
      <c r="BK112" s="175">
        <f>ROUND(I112*H112,2)</f>
        <v>0</v>
      </c>
      <c r="BL112" s="17" t="s">
        <v>144</v>
      </c>
      <c r="BM112" s="174" t="s">
        <v>705</v>
      </c>
    </row>
    <row r="113" s="2" customFormat="1" ht="16.5" customHeight="1">
      <c r="A113" s="36"/>
      <c r="B113" s="162"/>
      <c r="C113" s="163" t="s">
        <v>148</v>
      </c>
      <c r="D113" s="163" t="s">
        <v>139</v>
      </c>
      <c r="E113" s="164" t="s">
        <v>1546</v>
      </c>
      <c r="F113" s="165" t="s">
        <v>1547</v>
      </c>
      <c r="G113" s="166" t="s">
        <v>294</v>
      </c>
      <c r="H113" s="167">
        <v>29</v>
      </c>
      <c r="I113" s="168"/>
      <c r="J113" s="169">
        <f>ROUND(I113*H113,2)</f>
        <v>0</v>
      </c>
      <c r="K113" s="165" t="s">
        <v>3</v>
      </c>
      <c r="L113" s="37"/>
      <c r="M113" s="170" t="s">
        <v>3</v>
      </c>
      <c r="N113" s="171" t="s">
        <v>42</v>
      </c>
      <c r="O113" s="70"/>
      <c r="P113" s="172">
        <f>O113*H113</f>
        <v>0</v>
      </c>
      <c r="Q113" s="172">
        <v>0</v>
      </c>
      <c r="R113" s="172">
        <f>Q113*H113</f>
        <v>0</v>
      </c>
      <c r="S113" s="172">
        <v>0</v>
      </c>
      <c r="T113" s="173">
        <f>S113*H113</f>
        <v>0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174" t="s">
        <v>144</v>
      </c>
      <c r="AT113" s="174" t="s">
        <v>139</v>
      </c>
      <c r="AU113" s="174" t="s">
        <v>79</v>
      </c>
      <c r="AY113" s="17" t="s">
        <v>135</v>
      </c>
      <c r="BE113" s="175">
        <f>IF(N113="základní",J113,0)</f>
        <v>0</v>
      </c>
      <c r="BF113" s="175">
        <f>IF(N113="snížená",J113,0)</f>
        <v>0</v>
      </c>
      <c r="BG113" s="175">
        <f>IF(N113="zákl. přenesená",J113,0)</f>
        <v>0</v>
      </c>
      <c r="BH113" s="175">
        <f>IF(N113="sníž. přenesená",J113,0)</f>
        <v>0</v>
      </c>
      <c r="BI113" s="175">
        <f>IF(N113="nulová",J113,0)</f>
        <v>0</v>
      </c>
      <c r="BJ113" s="17" t="s">
        <v>79</v>
      </c>
      <c r="BK113" s="175">
        <f>ROUND(I113*H113,2)</f>
        <v>0</v>
      </c>
      <c r="BL113" s="17" t="s">
        <v>144</v>
      </c>
      <c r="BM113" s="174" t="s">
        <v>714</v>
      </c>
    </row>
    <row r="114" s="2" customFormat="1" ht="21.75" customHeight="1">
      <c r="A114" s="36"/>
      <c r="B114" s="162"/>
      <c r="C114" s="163" t="s">
        <v>154</v>
      </c>
      <c r="D114" s="163" t="s">
        <v>139</v>
      </c>
      <c r="E114" s="164" t="s">
        <v>1548</v>
      </c>
      <c r="F114" s="165" t="s">
        <v>1549</v>
      </c>
      <c r="G114" s="166" t="s">
        <v>186</v>
      </c>
      <c r="H114" s="167">
        <v>20</v>
      </c>
      <c r="I114" s="168"/>
      <c r="J114" s="169">
        <f>ROUND(I114*H114,2)</f>
        <v>0</v>
      </c>
      <c r="K114" s="165" t="s">
        <v>3</v>
      </c>
      <c r="L114" s="37"/>
      <c r="M114" s="170" t="s">
        <v>3</v>
      </c>
      <c r="N114" s="171" t="s">
        <v>42</v>
      </c>
      <c r="O114" s="70"/>
      <c r="P114" s="172">
        <f>O114*H114</f>
        <v>0</v>
      </c>
      <c r="Q114" s="172">
        <v>0</v>
      </c>
      <c r="R114" s="172">
        <f>Q114*H114</f>
        <v>0</v>
      </c>
      <c r="S114" s="172">
        <v>0</v>
      </c>
      <c r="T114" s="173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74" t="s">
        <v>144</v>
      </c>
      <c r="AT114" s="174" t="s">
        <v>139</v>
      </c>
      <c r="AU114" s="174" t="s">
        <v>79</v>
      </c>
      <c r="AY114" s="17" t="s">
        <v>135</v>
      </c>
      <c r="BE114" s="175">
        <f>IF(N114="základní",J114,0)</f>
        <v>0</v>
      </c>
      <c r="BF114" s="175">
        <f>IF(N114="snížená",J114,0)</f>
        <v>0</v>
      </c>
      <c r="BG114" s="175">
        <f>IF(N114="zákl. přenesená",J114,0)</f>
        <v>0</v>
      </c>
      <c r="BH114" s="175">
        <f>IF(N114="sníž. přenesená",J114,0)</f>
        <v>0</v>
      </c>
      <c r="BI114" s="175">
        <f>IF(N114="nulová",J114,0)</f>
        <v>0</v>
      </c>
      <c r="BJ114" s="17" t="s">
        <v>79</v>
      </c>
      <c r="BK114" s="175">
        <f>ROUND(I114*H114,2)</f>
        <v>0</v>
      </c>
      <c r="BL114" s="17" t="s">
        <v>144</v>
      </c>
      <c r="BM114" s="174" t="s">
        <v>688</v>
      </c>
    </row>
    <row r="115" s="2" customFormat="1" ht="16.5" customHeight="1">
      <c r="A115" s="36"/>
      <c r="B115" s="162"/>
      <c r="C115" s="163" t="s">
        <v>159</v>
      </c>
      <c r="D115" s="163" t="s">
        <v>139</v>
      </c>
      <c r="E115" s="164" t="s">
        <v>1550</v>
      </c>
      <c r="F115" s="165" t="s">
        <v>1551</v>
      </c>
      <c r="G115" s="166" t="s">
        <v>186</v>
      </c>
      <c r="H115" s="167">
        <v>10</v>
      </c>
      <c r="I115" s="168"/>
      <c r="J115" s="169">
        <f>ROUND(I115*H115,2)</f>
        <v>0</v>
      </c>
      <c r="K115" s="165" t="s">
        <v>3</v>
      </c>
      <c r="L115" s="37"/>
      <c r="M115" s="170" t="s">
        <v>3</v>
      </c>
      <c r="N115" s="171" t="s">
        <v>42</v>
      </c>
      <c r="O115" s="70"/>
      <c r="P115" s="172">
        <f>O115*H115</f>
        <v>0</v>
      </c>
      <c r="Q115" s="172">
        <v>0</v>
      </c>
      <c r="R115" s="172">
        <f>Q115*H115</f>
        <v>0</v>
      </c>
      <c r="S115" s="172">
        <v>0</v>
      </c>
      <c r="T115" s="173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74" t="s">
        <v>144</v>
      </c>
      <c r="AT115" s="174" t="s">
        <v>139</v>
      </c>
      <c r="AU115" s="174" t="s">
        <v>79</v>
      </c>
      <c r="AY115" s="17" t="s">
        <v>135</v>
      </c>
      <c r="BE115" s="175">
        <f>IF(N115="základní",J115,0)</f>
        <v>0</v>
      </c>
      <c r="BF115" s="175">
        <f>IF(N115="snížená",J115,0)</f>
        <v>0</v>
      </c>
      <c r="BG115" s="175">
        <f>IF(N115="zákl. přenesená",J115,0)</f>
        <v>0</v>
      </c>
      <c r="BH115" s="175">
        <f>IF(N115="sníž. přenesená",J115,0)</f>
        <v>0</v>
      </c>
      <c r="BI115" s="175">
        <f>IF(N115="nulová",J115,0)</f>
        <v>0</v>
      </c>
      <c r="BJ115" s="17" t="s">
        <v>79</v>
      </c>
      <c r="BK115" s="175">
        <f>ROUND(I115*H115,2)</f>
        <v>0</v>
      </c>
      <c r="BL115" s="17" t="s">
        <v>144</v>
      </c>
      <c r="BM115" s="174" t="s">
        <v>661</v>
      </c>
    </row>
    <row r="116" s="2" customFormat="1" ht="16.5" customHeight="1">
      <c r="A116" s="36"/>
      <c r="B116" s="162"/>
      <c r="C116" s="163" t="s">
        <v>163</v>
      </c>
      <c r="D116" s="163" t="s">
        <v>139</v>
      </c>
      <c r="E116" s="164" t="s">
        <v>1552</v>
      </c>
      <c r="F116" s="165" t="s">
        <v>1553</v>
      </c>
      <c r="G116" s="166" t="s">
        <v>186</v>
      </c>
      <c r="H116" s="167">
        <v>38</v>
      </c>
      <c r="I116" s="168"/>
      <c r="J116" s="169">
        <f>ROUND(I116*H116,2)</f>
        <v>0</v>
      </c>
      <c r="K116" s="165" t="s">
        <v>3</v>
      </c>
      <c r="L116" s="37"/>
      <c r="M116" s="170" t="s">
        <v>3</v>
      </c>
      <c r="N116" s="171" t="s">
        <v>42</v>
      </c>
      <c r="O116" s="70"/>
      <c r="P116" s="172">
        <f>O116*H116</f>
        <v>0</v>
      </c>
      <c r="Q116" s="172">
        <v>0</v>
      </c>
      <c r="R116" s="172">
        <f>Q116*H116</f>
        <v>0</v>
      </c>
      <c r="S116" s="172">
        <v>0</v>
      </c>
      <c r="T116" s="173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74" t="s">
        <v>144</v>
      </c>
      <c r="AT116" s="174" t="s">
        <v>139</v>
      </c>
      <c r="AU116" s="174" t="s">
        <v>79</v>
      </c>
      <c r="AY116" s="17" t="s">
        <v>135</v>
      </c>
      <c r="BE116" s="175">
        <f>IF(N116="základní",J116,0)</f>
        <v>0</v>
      </c>
      <c r="BF116" s="175">
        <f>IF(N116="snížená",J116,0)</f>
        <v>0</v>
      </c>
      <c r="BG116" s="175">
        <f>IF(N116="zákl. přenesená",J116,0)</f>
        <v>0</v>
      </c>
      <c r="BH116" s="175">
        <f>IF(N116="sníž. přenesená",J116,0)</f>
        <v>0</v>
      </c>
      <c r="BI116" s="175">
        <f>IF(N116="nulová",J116,0)</f>
        <v>0</v>
      </c>
      <c r="BJ116" s="17" t="s">
        <v>79</v>
      </c>
      <c r="BK116" s="175">
        <f>ROUND(I116*H116,2)</f>
        <v>0</v>
      </c>
      <c r="BL116" s="17" t="s">
        <v>144</v>
      </c>
      <c r="BM116" s="174" t="s">
        <v>732</v>
      </c>
    </row>
    <row r="117" s="2" customFormat="1" ht="21.75" customHeight="1">
      <c r="A117" s="36"/>
      <c r="B117" s="162"/>
      <c r="C117" s="163" t="s">
        <v>168</v>
      </c>
      <c r="D117" s="163" t="s">
        <v>139</v>
      </c>
      <c r="E117" s="164" t="s">
        <v>1554</v>
      </c>
      <c r="F117" s="165" t="s">
        <v>1555</v>
      </c>
      <c r="G117" s="166" t="s">
        <v>176</v>
      </c>
      <c r="H117" s="167">
        <v>5</v>
      </c>
      <c r="I117" s="168"/>
      <c r="J117" s="169">
        <f>ROUND(I117*H117,2)</f>
        <v>0</v>
      </c>
      <c r="K117" s="165" t="s">
        <v>3</v>
      </c>
      <c r="L117" s="37"/>
      <c r="M117" s="170" t="s">
        <v>3</v>
      </c>
      <c r="N117" s="171" t="s">
        <v>42</v>
      </c>
      <c r="O117" s="70"/>
      <c r="P117" s="172">
        <f>O117*H117</f>
        <v>0</v>
      </c>
      <c r="Q117" s="172">
        <v>0</v>
      </c>
      <c r="R117" s="172">
        <f>Q117*H117</f>
        <v>0</v>
      </c>
      <c r="S117" s="172">
        <v>0</v>
      </c>
      <c r="T117" s="173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74" t="s">
        <v>144</v>
      </c>
      <c r="AT117" s="174" t="s">
        <v>139</v>
      </c>
      <c r="AU117" s="174" t="s">
        <v>79</v>
      </c>
      <c r="AY117" s="17" t="s">
        <v>135</v>
      </c>
      <c r="BE117" s="175">
        <f>IF(N117="základní",J117,0)</f>
        <v>0</v>
      </c>
      <c r="BF117" s="175">
        <f>IF(N117="snížená",J117,0)</f>
        <v>0</v>
      </c>
      <c r="BG117" s="175">
        <f>IF(N117="zákl. přenesená",J117,0)</f>
        <v>0</v>
      </c>
      <c r="BH117" s="175">
        <f>IF(N117="sníž. přenesená",J117,0)</f>
        <v>0</v>
      </c>
      <c r="BI117" s="175">
        <f>IF(N117="nulová",J117,0)</f>
        <v>0</v>
      </c>
      <c r="BJ117" s="17" t="s">
        <v>79</v>
      </c>
      <c r="BK117" s="175">
        <f>ROUND(I117*H117,2)</f>
        <v>0</v>
      </c>
      <c r="BL117" s="17" t="s">
        <v>144</v>
      </c>
      <c r="BM117" s="174" t="s">
        <v>723</v>
      </c>
    </row>
    <row r="118" s="2" customFormat="1" ht="16.5" customHeight="1">
      <c r="A118" s="36"/>
      <c r="B118" s="162"/>
      <c r="C118" s="163" t="s">
        <v>207</v>
      </c>
      <c r="D118" s="163" t="s">
        <v>139</v>
      </c>
      <c r="E118" s="164" t="s">
        <v>1556</v>
      </c>
      <c r="F118" s="165" t="s">
        <v>1557</v>
      </c>
      <c r="G118" s="166" t="s">
        <v>142</v>
      </c>
      <c r="H118" s="167">
        <v>18.600000000000001</v>
      </c>
      <c r="I118" s="168"/>
      <c r="J118" s="169">
        <f>ROUND(I118*H118,2)</f>
        <v>0</v>
      </c>
      <c r="K118" s="165" t="s">
        <v>3</v>
      </c>
      <c r="L118" s="37"/>
      <c r="M118" s="170" t="s">
        <v>3</v>
      </c>
      <c r="N118" s="171" t="s">
        <v>42</v>
      </c>
      <c r="O118" s="70"/>
      <c r="P118" s="172">
        <f>O118*H118</f>
        <v>0</v>
      </c>
      <c r="Q118" s="172">
        <v>0</v>
      </c>
      <c r="R118" s="172">
        <f>Q118*H118</f>
        <v>0</v>
      </c>
      <c r="S118" s="172">
        <v>0</v>
      </c>
      <c r="T118" s="173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74" t="s">
        <v>144</v>
      </c>
      <c r="AT118" s="174" t="s">
        <v>139</v>
      </c>
      <c r="AU118" s="174" t="s">
        <v>79</v>
      </c>
      <c r="AY118" s="17" t="s">
        <v>135</v>
      </c>
      <c r="BE118" s="175">
        <f>IF(N118="základní",J118,0)</f>
        <v>0</v>
      </c>
      <c r="BF118" s="175">
        <f>IF(N118="snížená",J118,0)</f>
        <v>0</v>
      </c>
      <c r="BG118" s="175">
        <f>IF(N118="zákl. přenesená",J118,0)</f>
        <v>0</v>
      </c>
      <c r="BH118" s="175">
        <f>IF(N118="sníž. přenesená",J118,0)</f>
        <v>0</v>
      </c>
      <c r="BI118" s="175">
        <f>IF(N118="nulová",J118,0)</f>
        <v>0</v>
      </c>
      <c r="BJ118" s="17" t="s">
        <v>79</v>
      </c>
      <c r="BK118" s="175">
        <f>ROUND(I118*H118,2)</f>
        <v>0</v>
      </c>
      <c r="BL118" s="17" t="s">
        <v>144</v>
      </c>
      <c r="BM118" s="174" t="s">
        <v>384</v>
      </c>
    </row>
    <row r="119" s="12" customFormat="1" ht="25.92" customHeight="1">
      <c r="A119" s="12"/>
      <c r="B119" s="149"/>
      <c r="C119" s="12"/>
      <c r="D119" s="150" t="s">
        <v>70</v>
      </c>
      <c r="E119" s="151" t="s">
        <v>1558</v>
      </c>
      <c r="F119" s="151" t="s">
        <v>1559</v>
      </c>
      <c r="G119" s="12"/>
      <c r="H119" s="12"/>
      <c r="I119" s="152"/>
      <c r="J119" s="153">
        <f>BK119</f>
        <v>0</v>
      </c>
      <c r="K119" s="12"/>
      <c r="L119" s="149"/>
      <c r="M119" s="154"/>
      <c r="N119" s="155"/>
      <c r="O119" s="155"/>
      <c r="P119" s="156">
        <f>SUM(P120:P153)</f>
        <v>0</v>
      </c>
      <c r="Q119" s="155"/>
      <c r="R119" s="156">
        <f>SUM(R120:R153)</f>
        <v>0</v>
      </c>
      <c r="S119" s="155"/>
      <c r="T119" s="157">
        <f>SUM(T120:T153)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50" t="s">
        <v>79</v>
      </c>
      <c r="AT119" s="158" t="s">
        <v>70</v>
      </c>
      <c r="AU119" s="158" t="s">
        <v>71</v>
      </c>
      <c r="AY119" s="150" t="s">
        <v>135</v>
      </c>
      <c r="BK119" s="159">
        <f>SUM(BK120:BK153)</f>
        <v>0</v>
      </c>
    </row>
    <row r="120" s="2" customFormat="1" ht="16.5" customHeight="1">
      <c r="A120" s="36"/>
      <c r="B120" s="162"/>
      <c r="C120" s="163" t="s">
        <v>249</v>
      </c>
      <c r="D120" s="163" t="s">
        <v>139</v>
      </c>
      <c r="E120" s="164" t="s">
        <v>1560</v>
      </c>
      <c r="F120" s="165" t="s">
        <v>1561</v>
      </c>
      <c r="G120" s="166" t="s">
        <v>294</v>
      </c>
      <c r="H120" s="167">
        <v>50</v>
      </c>
      <c r="I120" s="168"/>
      <c r="J120" s="169">
        <f>ROUND(I120*H120,2)</f>
        <v>0</v>
      </c>
      <c r="K120" s="165" t="s">
        <v>3</v>
      </c>
      <c r="L120" s="37"/>
      <c r="M120" s="170" t="s">
        <v>3</v>
      </c>
      <c r="N120" s="171" t="s">
        <v>42</v>
      </c>
      <c r="O120" s="70"/>
      <c r="P120" s="172">
        <f>O120*H120</f>
        <v>0</v>
      </c>
      <c r="Q120" s="172">
        <v>0</v>
      </c>
      <c r="R120" s="172">
        <f>Q120*H120</f>
        <v>0</v>
      </c>
      <c r="S120" s="172">
        <v>0</v>
      </c>
      <c r="T120" s="173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74" t="s">
        <v>144</v>
      </c>
      <c r="AT120" s="174" t="s">
        <v>139</v>
      </c>
      <c r="AU120" s="174" t="s">
        <v>79</v>
      </c>
      <c r="AY120" s="17" t="s">
        <v>135</v>
      </c>
      <c r="BE120" s="175">
        <f>IF(N120="základní",J120,0)</f>
        <v>0</v>
      </c>
      <c r="BF120" s="175">
        <f>IF(N120="snížená",J120,0)</f>
        <v>0</v>
      </c>
      <c r="BG120" s="175">
        <f>IF(N120="zákl. přenesená",J120,0)</f>
        <v>0</v>
      </c>
      <c r="BH120" s="175">
        <f>IF(N120="sníž. přenesená",J120,0)</f>
        <v>0</v>
      </c>
      <c r="BI120" s="175">
        <f>IF(N120="nulová",J120,0)</f>
        <v>0</v>
      </c>
      <c r="BJ120" s="17" t="s">
        <v>79</v>
      </c>
      <c r="BK120" s="175">
        <f>ROUND(I120*H120,2)</f>
        <v>0</v>
      </c>
      <c r="BL120" s="17" t="s">
        <v>144</v>
      </c>
      <c r="BM120" s="174" t="s">
        <v>394</v>
      </c>
    </row>
    <row r="121" s="2" customFormat="1" ht="16.5" customHeight="1">
      <c r="A121" s="36"/>
      <c r="B121" s="162"/>
      <c r="C121" s="163" t="s">
        <v>323</v>
      </c>
      <c r="D121" s="163" t="s">
        <v>139</v>
      </c>
      <c r="E121" s="164" t="s">
        <v>1562</v>
      </c>
      <c r="F121" s="165" t="s">
        <v>1563</v>
      </c>
      <c r="G121" s="166" t="s">
        <v>294</v>
      </c>
      <c r="H121" s="167">
        <v>20</v>
      </c>
      <c r="I121" s="168"/>
      <c r="J121" s="169">
        <f>ROUND(I121*H121,2)</f>
        <v>0</v>
      </c>
      <c r="K121" s="165" t="s">
        <v>3</v>
      </c>
      <c r="L121" s="37"/>
      <c r="M121" s="170" t="s">
        <v>3</v>
      </c>
      <c r="N121" s="171" t="s">
        <v>42</v>
      </c>
      <c r="O121" s="70"/>
      <c r="P121" s="172">
        <f>O121*H121</f>
        <v>0</v>
      </c>
      <c r="Q121" s="172">
        <v>0</v>
      </c>
      <c r="R121" s="172">
        <f>Q121*H121</f>
        <v>0</v>
      </c>
      <c r="S121" s="172">
        <v>0</v>
      </c>
      <c r="T121" s="173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74" t="s">
        <v>144</v>
      </c>
      <c r="AT121" s="174" t="s">
        <v>139</v>
      </c>
      <c r="AU121" s="174" t="s">
        <v>79</v>
      </c>
      <c r="AY121" s="17" t="s">
        <v>135</v>
      </c>
      <c r="BE121" s="175">
        <f>IF(N121="základní",J121,0)</f>
        <v>0</v>
      </c>
      <c r="BF121" s="175">
        <f>IF(N121="snížená",J121,0)</f>
        <v>0</v>
      </c>
      <c r="BG121" s="175">
        <f>IF(N121="zákl. přenesená",J121,0)</f>
        <v>0</v>
      </c>
      <c r="BH121" s="175">
        <f>IF(N121="sníž. přenesená",J121,0)</f>
        <v>0</v>
      </c>
      <c r="BI121" s="175">
        <f>IF(N121="nulová",J121,0)</f>
        <v>0</v>
      </c>
      <c r="BJ121" s="17" t="s">
        <v>79</v>
      </c>
      <c r="BK121" s="175">
        <f>ROUND(I121*H121,2)</f>
        <v>0</v>
      </c>
      <c r="BL121" s="17" t="s">
        <v>144</v>
      </c>
      <c r="BM121" s="174" t="s">
        <v>630</v>
      </c>
    </row>
    <row r="122" s="2" customFormat="1" ht="16.5" customHeight="1">
      <c r="A122" s="36"/>
      <c r="B122" s="162"/>
      <c r="C122" s="163" t="s">
        <v>330</v>
      </c>
      <c r="D122" s="163" t="s">
        <v>139</v>
      </c>
      <c r="E122" s="164" t="s">
        <v>1564</v>
      </c>
      <c r="F122" s="165" t="s">
        <v>1565</v>
      </c>
      <c r="G122" s="166" t="s">
        <v>294</v>
      </c>
      <c r="H122" s="167">
        <v>30</v>
      </c>
      <c r="I122" s="168"/>
      <c r="J122" s="169">
        <f>ROUND(I122*H122,2)</f>
        <v>0</v>
      </c>
      <c r="K122" s="165" t="s">
        <v>3</v>
      </c>
      <c r="L122" s="37"/>
      <c r="M122" s="170" t="s">
        <v>3</v>
      </c>
      <c r="N122" s="171" t="s">
        <v>42</v>
      </c>
      <c r="O122" s="70"/>
      <c r="P122" s="172">
        <f>O122*H122</f>
        <v>0</v>
      </c>
      <c r="Q122" s="172">
        <v>0</v>
      </c>
      <c r="R122" s="172">
        <f>Q122*H122</f>
        <v>0</v>
      </c>
      <c r="S122" s="172">
        <v>0</v>
      </c>
      <c r="T122" s="173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74" t="s">
        <v>144</v>
      </c>
      <c r="AT122" s="174" t="s">
        <v>139</v>
      </c>
      <c r="AU122" s="174" t="s">
        <v>79</v>
      </c>
      <c r="AY122" s="17" t="s">
        <v>135</v>
      </c>
      <c r="BE122" s="175">
        <f>IF(N122="základní",J122,0)</f>
        <v>0</v>
      </c>
      <c r="BF122" s="175">
        <f>IF(N122="snížená",J122,0)</f>
        <v>0</v>
      </c>
      <c r="BG122" s="175">
        <f>IF(N122="zákl. přenesená",J122,0)</f>
        <v>0</v>
      </c>
      <c r="BH122" s="175">
        <f>IF(N122="sníž. přenesená",J122,0)</f>
        <v>0</v>
      </c>
      <c r="BI122" s="175">
        <f>IF(N122="nulová",J122,0)</f>
        <v>0</v>
      </c>
      <c r="BJ122" s="17" t="s">
        <v>79</v>
      </c>
      <c r="BK122" s="175">
        <f>ROUND(I122*H122,2)</f>
        <v>0</v>
      </c>
      <c r="BL122" s="17" t="s">
        <v>144</v>
      </c>
      <c r="BM122" s="174" t="s">
        <v>1145</v>
      </c>
    </row>
    <row r="123" s="2" customFormat="1" ht="16.5" customHeight="1">
      <c r="A123" s="36"/>
      <c r="B123" s="162"/>
      <c r="C123" s="163" t="s">
        <v>230</v>
      </c>
      <c r="D123" s="163" t="s">
        <v>139</v>
      </c>
      <c r="E123" s="164" t="s">
        <v>1566</v>
      </c>
      <c r="F123" s="165" t="s">
        <v>1567</v>
      </c>
      <c r="G123" s="166" t="s">
        <v>186</v>
      </c>
      <c r="H123" s="167">
        <v>5</v>
      </c>
      <c r="I123" s="168"/>
      <c r="J123" s="169">
        <f>ROUND(I123*H123,2)</f>
        <v>0</v>
      </c>
      <c r="K123" s="165" t="s">
        <v>3</v>
      </c>
      <c r="L123" s="37"/>
      <c r="M123" s="170" t="s">
        <v>3</v>
      </c>
      <c r="N123" s="171" t="s">
        <v>42</v>
      </c>
      <c r="O123" s="70"/>
      <c r="P123" s="172">
        <f>O123*H123</f>
        <v>0</v>
      </c>
      <c r="Q123" s="172">
        <v>0</v>
      </c>
      <c r="R123" s="172">
        <f>Q123*H123</f>
        <v>0</v>
      </c>
      <c r="S123" s="172">
        <v>0</v>
      </c>
      <c r="T123" s="173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74" t="s">
        <v>144</v>
      </c>
      <c r="AT123" s="174" t="s">
        <v>139</v>
      </c>
      <c r="AU123" s="174" t="s">
        <v>79</v>
      </c>
      <c r="AY123" s="17" t="s">
        <v>135</v>
      </c>
      <c r="BE123" s="175">
        <f>IF(N123="základní",J123,0)</f>
        <v>0</v>
      </c>
      <c r="BF123" s="175">
        <f>IF(N123="snížená",J123,0)</f>
        <v>0</v>
      </c>
      <c r="BG123" s="175">
        <f>IF(N123="zákl. přenesená",J123,0)</f>
        <v>0</v>
      </c>
      <c r="BH123" s="175">
        <f>IF(N123="sníž. přenesená",J123,0)</f>
        <v>0</v>
      </c>
      <c r="BI123" s="175">
        <f>IF(N123="nulová",J123,0)</f>
        <v>0</v>
      </c>
      <c r="BJ123" s="17" t="s">
        <v>79</v>
      </c>
      <c r="BK123" s="175">
        <f>ROUND(I123*H123,2)</f>
        <v>0</v>
      </c>
      <c r="BL123" s="17" t="s">
        <v>144</v>
      </c>
      <c r="BM123" s="174" t="s">
        <v>1031</v>
      </c>
    </row>
    <row r="124" s="2" customFormat="1" ht="24.15" customHeight="1">
      <c r="A124" s="36"/>
      <c r="B124" s="162"/>
      <c r="C124" s="163" t="s">
        <v>260</v>
      </c>
      <c r="D124" s="163" t="s">
        <v>139</v>
      </c>
      <c r="E124" s="164" t="s">
        <v>1568</v>
      </c>
      <c r="F124" s="165" t="s">
        <v>1569</v>
      </c>
      <c r="G124" s="166" t="s">
        <v>186</v>
      </c>
      <c r="H124" s="167">
        <v>1</v>
      </c>
      <c r="I124" s="168"/>
      <c r="J124" s="169">
        <f>ROUND(I124*H124,2)</f>
        <v>0</v>
      </c>
      <c r="K124" s="165" t="s">
        <v>3</v>
      </c>
      <c r="L124" s="37"/>
      <c r="M124" s="170" t="s">
        <v>3</v>
      </c>
      <c r="N124" s="171" t="s">
        <v>42</v>
      </c>
      <c r="O124" s="70"/>
      <c r="P124" s="172">
        <f>O124*H124</f>
        <v>0</v>
      </c>
      <c r="Q124" s="172">
        <v>0</v>
      </c>
      <c r="R124" s="172">
        <f>Q124*H124</f>
        <v>0</v>
      </c>
      <c r="S124" s="172">
        <v>0</v>
      </c>
      <c r="T124" s="173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74" t="s">
        <v>144</v>
      </c>
      <c r="AT124" s="174" t="s">
        <v>139</v>
      </c>
      <c r="AU124" s="174" t="s">
        <v>79</v>
      </c>
      <c r="AY124" s="17" t="s">
        <v>135</v>
      </c>
      <c r="BE124" s="175">
        <f>IF(N124="základní",J124,0)</f>
        <v>0</v>
      </c>
      <c r="BF124" s="175">
        <f>IF(N124="snížená",J124,0)</f>
        <v>0</v>
      </c>
      <c r="BG124" s="175">
        <f>IF(N124="zákl. přenesená",J124,0)</f>
        <v>0</v>
      </c>
      <c r="BH124" s="175">
        <f>IF(N124="sníž. přenesená",J124,0)</f>
        <v>0</v>
      </c>
      <c r="BI124" s="175">
        <f>IF(N124="nulová",J124,0)</f>
        <v>0</v>
      </c>
      <c r="BJ124" s="17" t="s">
        <v>79</v>
      </c>
      <c r="BK124" s="175">
        <f>ROUND(I124*H124,2)</f>
        <v>0</v>
      </c>
      <c r="BL124" s="17" t="s">
        <v>144</v>
      </c>
      <c r="BM124" s="174" t="s">
        <v>1151</v>
      </c>
    </row>
    <row r="125" s="2" customFormat="1" ht="21.75" customHeight="1">
      <c r="A125" s="36"/>
      <c r="B125" s="162"/>
      <c r="C125" s="163" t="s">
        <v>265</v>
      </c>
      <c r="D125" s="163" t="s">
        <v>139</v>
      </c>
      <c r="E125" s="164" t="s">
        <v>1570</v>
      </c>
      <c r="F125" s="165" t="s">
        <v>1571</v>
      </c>
      <c r="G125" s="166" t="s">
        <v>186</v>
      </c>
      <c r="H125" s="167">
        <v>1</v>
      </c>
      <c r="I125" s="168"/>
      <c r="J125" s="169">
        <f>ROUND(I125*H125,2)</f>
        <v>0</v>
      </c>
      <c r="K125" s="165" t="s">
        <v>3</v>
      </c>
      <c r="L125" s="37"/>
      <c r="M125" s="170" t="s">
        <v>3</v>
      </c>
      <c r="N125" s="171" t="s">
        <v>42</v>
      </c>
      <c r="O125" s="70"/>
      <c r="P125" s="172">
        <f>O125*H125</f>
        <v>0</v>
      </c>
      <c r="Q125" s="172">
        <v>0</v>
      </c>
      <c r="R125" s="172">
        <f>Q125*H125</f>
        <v>0</v>
      </c>
      <c r="S125" s="172">
        <v>0</v>
      </c>
      <c r="T125" s="173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74" t="s">
        <v>144</v>
      </c>
      <c r="AT125" s="174" t="s">
        <v>139</v>
      </c>
      <c r="AU125" s="174" t="s">
        <v>79</v>
      </c>
      <c r="AY125" s="17" t="s">
        <v>135</v>
      </c>
      <c r="BE125" s="175">
        <f>IF(N125="základní",J125,0)</f>
        <v>0</v>
      </c>
      <c r="BF125" s="175">
        <f>IF(N125="snížená",J125,0)</f>
        <v>0</v>
      </c>
      <c r="BG125" s="175">
        <f>IF(N125="zákl. přenesená",J125,0)</f>
        <v>0</v>
      </c>
      <c r="BH125" s="175">
        <f>IF(N125="sníž. přenesená",J125,0)</f>
        <v>0</v>
      </c>
      <c r="BI125" s="175">
        <f>IF(N125="nulová",J125,0)</f>
        <v>0</v>
      </c>
      <c r="BJ125" s="17" t="s">
        <v>79</v>
      </c>
      <c r="BK125" s="175">
        <f>ROUND(I125*H125,2)</f>
        <v>0</v>
      </c>
      <c r="BL125" s="17" t="s">
        <v>144</v>
      </c>
      <c r="BM125" s="174" t="s">
        <v>975</v>
      </c>
    </row>
    <row r="126" s="2" customFormat="1" ht="16.5" customHeight="1">
      <c r="A126" s="36"/>
      <c r="B126" s="162"/>
      <c r="C126" s="163" t="s">
        <v>270</v>
      </c>
      <c r="D126" s="163" t="s">
        <v>139</v>
      </c>
      <c r="E126" s="164" t="s">
        <v>1572</v>
      </c>
      <c r="F126" s="165" t="s">
        <v>1573</v>
      </c>
      <c r="G126" s="166" t="s">
        <v>294</v>
      </c>
      <c r="H126" s="167">
        <v>24</v>
      </c>
      <c r="I126" s="168"/>
      <c r="J126" s="169">
        <f>ROUND(I126*H126,2)</f>
        <v>0</v>
      </c>
      <c r="K126" s="165" t="s">
        <v>3</v>
      </c>
      <c r="L126" s="37"/>
      <c r="M126" s="170" t="s">
        <v>3</v>
      </c>
      <c r="N126" s="171" t="s">
        <v>42</v>
      </c>
      <c r="O126" s="70"/>
      <c r="P126" s="172">
        <f>O126*H126</f>
        <v>0</v>
      </c>
      <c r="Q126" s="172">
        <v>0</v>
      </c>
      <c r="R126" s="172">
        <f>Q126*H126</f>
        <v>0</v>
      </c>
      <c r="S126" s="172">
        <v>0</v>
      </c>
      <c r="T126" s="173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74" t="s">
        <v>144</v>
      </c>
      <c r="AT126" s="174" t="s">
        <v>139</v>
      </c>
      <c r="AU126" s="174" t="s">
        <v>79</v>
      </c>
      <c r="AY126" s="17" t="s">
        <v>135</v>
      </c>
      <c r="BE126" s="175">
        <f>IF(N126="základní",J126,0)</f>
        <v>0</v>
      </c>
      <c r="BF126" s="175">
        <f>IF(N126="snížená",J126,0)</f>
        <v>0</v>
      </c>
      <c r="BG126" s="175">
        <f>IF(N126="zákl. přenesená",J126,0)</f>
        <v>0</v>
      </c>
      <c r="BH126" s="175">
        <f>IF(N126="sníž. přenesená",J126,0)</f>
        <v>0</v>
      </c>
      <c r="BI126" s="175">
        <f>IF(N126="nulová",J126,0)</f>
        <v>0</v>
      </c>
      <c r="BJ126" s="17" t="s">
        <v>79</v>
      </c>
      <c r="BK126" s="175">
        <f>ROUND(I126*H126,2)</f>
        <v>0</v>
      </c>
      <c r="BL126" s="17" t="s">
        <v>144</v>
      </c>
      <c r="BM126" s="174" t="s">
        <v>965</v>
      </c>
    </row>
    <row r="127" s="2" customFormat="1" ht="16.5" customHeight="1">
      <c r="A127" s="36"/>
      <c r="B127" s="162"/>
      <c r="C127" s="163" t="s">
        <v>275</v>
      </c>
      <c r="D127" s="163" t="s">
        <v>139</v>
      </c>
      <c r="E127" s="164" t="s">
        <v>1574</v>
      </c>
      <c r="F127" s="165" t="s">
        <v>1575</v>
      </c>
      <c r="G127" s="166" t="s">
        <v>294</v>
      </c>
      <c r="H127" s="167">
        <v>17</v>
      </c>
      <c r="I127" s="168"/>
      <c r="J127" s="169">
        <f>ROUND(I127*H127,2)</f>
        <v>0</v>
      </c>
      <c r="K127" s="165" t="s">
        <v>3</v>
      </c>
      <c r="L127" s="37"/>
      <c r="M127" s="170" t="s">
        <v>3</v>
      </c>
      <c r="N127" s="171" t="s">
        <v>42</v>
      </c>
      <c r="O127" s="70"/>
      <c r="P127" s="172">
        <f>O127*H127</f>
        <v>0</v>
      </c>
      <c r="Q127" s="172">
        <v>0</v>
      </c>
      <c r="R127" s="172">
        <f>Q127*H127</f>
        <v>0</v>
      </c>
      <c r="S127" s="172">
        <v>0</v>
      </c>
      <c r="T127" s="173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74" t="s">
        <v>144</v>
      </c>
      <c r="AT127" s="174" t="s">
        <v>139</v>
      </c>
      <c r="AU127" s="174" t="s">
        <v>79</v>
      </c>
      <c r="AY127" s="17" t="s">
        <v>135</v>
      </c>
      <c r="BE127" s="175">
        <f>IF(N127="základní",J127,0)</f>
        <v>0</v>
      </c>
      <c r="BF127" s="175">
        <f>IF(N127="snížená",J127,0)</f>
        <v>0</v>
      </c>
      <c r="BG127" s="175">
        <f>IF(N127="zákl. přenesená",J127,0)</f>
        <v>0</v>
      </c>
      <c r="BH127" s="175">
        <f>IF(N127="sníž. přenesená",J127,0)</f>
        <v>0</v>
      </c>
      <c r="BI127" s="175">
        <f>IF(N127="nulová",J127,0)</f>
        <v>0</v>
      </c>
      <c r="BJ127" s="17" t="s">
        <v>79</v>
      </c>
      <c r="BK127" s="175">
        <f>ROUND(I127*H127,2)</f>
        <v>0</v>
      </c>
      <c r="BL127" s="17" t="s">
        <v>144</v>
      </c>
      <c r="BM127" s="174" t="s">
        <v>955</v>
      </c>
    </row>
    <row r="128" s="2" customFormat="1" ht="16.5" customHeight="1">
      <c r="A128" s="36"/>
      <c r="B128" s="162"/>
      <c r="C128" s="163" t="s">
        <v>668</v>
      </c>
      <c r="D128" s="163" t="s">
        <v>139</v>
      </c>
      <c r="E128" s="164" t="s">
        <v>1576</v>
      </c>
      <c r="F128" s="165" t="s">
        <v>1577</v>
      </c>
      <c r="G128" s="166" t="s">
        <v>294</v>
      </c>
      <c r="H128" s="167">
        <v>14</v>
      </c>
      <c r="I128" s="168"/>
      <c r="J128" s="169">
        <f>ROUND(I128*H128,2)</f>
        <v>0</v>
      </c>
      <c r="K128" s="165" t="s">
        <v>3</v>
      </c>
      <c r="L128" s="37"/>
      <c r="M128" s="170" t="s">
        <v>3</v>
      </c>
      <c r="N128" s="171" t="s">
        <v>42</v>
      </c>
      <c r="O128" s="70"/>
      <c r="P128" s="172">
        <f>O128*H128</f>
        <v>0</v>
      </c>
      <c r="Q128" s="172">
        <v>0</v>
      </c>
      <c r="R128" s="172">
        <f>Q128*H128</f>
        <v>0</v>
      </c>
      <c r="S128" s="172">
        <v>0</v>
      </c>
      <c r="T128" s="173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74" t="s">
        <v>144</v>
      </c>
      <c r="AT128" s="174" t="s">
        <v>139</v>
      </c>
      <c r="AU128" s="174" t="s">
        <v>79</v>
      </c>
      <c r="AY128" s="17" t="s">
        <v>135</v>
      </c>
      <c r="BE128" s="175">
        <f>IF(N128="základní",J128,0)</f>
        <v>0</v>
      </c>
      <c r="BF128" s="175">
        <f>IF(N128="snížená",J128,0)</f>
        <v>0</v>
      </c>
      <c r="BG128" s="175">
        <f>IF(N128="zákl. přenesená",J128,0)</f>
        <v>0</v>
      </c>
      <c r="BH128" s="175">
        <f>IF(N128="sníž. přenesená",J128,0)</f>
        <v>0</v>
      </c>
      <c r="BI128" s="175">
        <f>IF(N128="nulová",J128,0)</f>
        <v>0</v>
      </c>
      <c r="BJ128" s="17" t="s">
        <v>79</v>
      </c>
      <c r="BK128" s="175">
        <f>ROUND(I128*H128,2)</f>
        <v>0</v>
      </c>
      <c r="BL128" s="17" t="s">
        <v>144</v>
      </c>
      <c r="BM128" s="174" t="s">
        <v>1025</v>
      </c>
    </row>
    <row r="129" s="2" customFormat="1" ht="16.5" customHeight="1">
      <c r="A129" s="36"/>
      <c r="B129" s="162"/>
      <c r="C129" s="163" t="s">
        <v>282</v>
      </c>
      <c r="D129" s="163" t="s">
        <v>139</v>
      </c>
      <c r="E129" s="164" t="s">
        <v>1578</v>
      </c>
      <c r="F129" s="165" t="s">
        <v>1579</v>
      </c>
      <c r="G129" s="166" t="s">
        <v>294</v>
      </c>
      <c r="H129" s="167">
        <v>34</v>
      </c>
      <c r="I129" s="168"/>
      <c r="J129" s="169">
        <f>ROUND(I129*H129,2)</f>
        <v>0</v>
      </c>
      <c r="K129" s="165" t="s">
        <v>3</v>
      </c>
      <c r="L129" s="37"/>
      <c r="M129" s="170" t="s">
        <v>3</v>
      </c>
      <c r="N129" s="171" t="s">
        <v>42</v>
      </c>
      <c r="O129" s="70"/>
      <c r="P129" s="172">
        <f>O129*H129</f>
        <v>0</v>
      </c>
      <c r="Q129" s="172">
        <v>0</v>
      </c>
      <c r="R129" s="172">
        <f>Q129*H129</f>
        <v>0</v>
      </c>
      <c r="S129" s="172">
        <v>0</v>
      </c>
      <c r="T129" s="173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74" t="s">
        <v>144</v>
      </c>
      <c r="AT129" s="174" t="s">
        <v>139</v>
      </c>
      <c r="AU129" s="174" t="s">
        <v>79</v>
      </c>
      <c r="AY129" s="17" t="s">
        <v>135</v>
      </c>
      <c r="BE129" s="175">
        <f>IF(N129="základní",J129,0)</f>
        <v>0</v>
      </c>
      <c r="BF129" s="175">
        <f>IF(N129="snížená",J129,0)</f>
        <v>0</v>
      </c>
      <c r="BG129" s="175">
        <f>IF(N129="zákl. přenesená",J129,0)</f>
        <v>0</v>
      </c>
      <c r="BH129" s="175">
        <f>IF(N129="sníž. přenesená",J129,0)</f>
        <v>0</v>
      </c>
      <c r="BI129" s="175">
        <f>IF(N129="nulová",J129,0)</f>
        <v>0</v>
      </c>
      <c r="BJ129" s="17" t="s">
        <v>79</v>
      </c>
      <c r="BK129" s="175">
        <f>ROUND(I129*H129,2)</f>
        <v>0</v>
      </c>
      <c r="BL129" s="17" t="s">
        <v>144</v>
      </c>
      <c r="BM129" s="174" t="s">
        <v>460</v>
      </c>
    </row>
    <row r="130" s="2" customFormat="1" ht="16.5" customHeight="1">
      <c r="A130" s="36"/>
      <c r="B130" s="162"/>
      <c r="C130" s="163" t="s">
        <v>508</v>
      </c>
      <c r="D130" s="163" t="s">
        <v>139</v>
      </c>
      <c r="E130" s="164" t="s">
        <v>1580</v>
      </c>
      <c r="F130" s="165" t="s">
        <v>1581</v>
      </c>
      <c r="G130" s="166" t="s">
        <v>294</v>
      </c>
      <c r="H130" s="167">
        <v>18</v>
      </c>
      <c r="I130" s="168"/>
      <c r="J130" s="169">
        <f>ROUND(I130*H130,2)</f>
        <v>0</v>
      </c>
      <c r="K130" s="165" t="s">
        <v>3</v>
      </c>
      <c r="L130" s="37"/>
      <c r="M130" s="170" t="s">
        <v>3</v>
      </c>
      <c r="N130" s="171" t="s">
        <v>42</v>
      </c>
      <c r="O130" s="70"/>
      <c r="P130" s="172">
        <f>O130*H130</f>
        <v>0</v>
      </c>
      <c r="Q130" s="172">
        <v>0</v>
      </c>
      <c r="R130" s="172">
        <f>Q130*H130</f>
        <v>0</v>
      </c>
      <c r="S130" s="172">
        <v>0</v>
      </c>
      <c r="T130" s="173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74" t="s">
        <v>144</v>
      </c>
      <c r="AT130" s="174" t="s">
        <v>139</v>
      </c>
      <c r="AU130" s="174" t="s">
        <v>79</v>
      </c>
      <c r="AY130" s="17" t="s">
        <v>135</v>
      </c>
      <c r="BE130" s="175">
        <f>IF(N130="základní",J130,0)</f>
        <v>0</v>
      </c>
      <c r="BF130" s="175">
        <f>IF(N130="snížená",J130,0)</f>
        <v>0</v>
      </c>
      <c r="BG130" s="175">
        <f>IF(N130="zákl. přenesená",J130,0)</f>
        <v>0</v>
      </c>
      <c r="BH130" s="175">
        <f>IF(N130="sníž. přenesená",J130,0)</f>
        <v>0</v>
      </c>
      <c r="BI130" s="175">
        <f>IF(N130="nulová",J130,0)</f>
        <v>0</v>
      </c>
      <c r="BJ130" s="17" t="s">
        <v>79</v>
      </c>
      <c r="BK130" s="175">
        <f>ROUND(I130*H130,2)</f>
        <v>0</v>
      </c>
      <c r="BL130" s="17" t="s">
        <v>144</v>
      </c>
      <c r="BM130" s="174" t="s">
        <v>440</v>
      </c>
    </row>
    <row r="131" s="2" customFormat="1" ht="16.5" customHeight="1">
      <c r="A131" s="36"/>
      <c r="B131" s="162"/>
      <c r="C131" s="163" t="s">
        <v>513</v>
      </c>
      <c r="D131" s="163" t="s">
        <v>139</v>
      </c>
      <c r="E131" s="164" t="s">
        <v>1582</v>
      </c>
      <c r="F131" s="165" t="s">
        <v>1583</v>
      </c>
      <c r="G131" s="166" t="s">
        <v>294</v>
      </c>
      <c r="H131" s="167">
        <v>9</v>
      </c>
      <c r="I131" s="168"/>
      <c r="J131" s="169">
        <f>ROUND(I131*H131,2)</f>
        <v>0</v>
      </c>
      <c r="K131" s="165" t="s">
        <v>3</v>
      </c>
      <c r="L131" s="37"/>
      <c r="M131" s="170" t="s">
        <v>3</v>
      </c>
      <c r="N131" s="171" t="s">
        <v>42</v>
      </c>
      <c r="O131" s="70"/>
      <c r="P131" s="172">
        <f>O131*H131</f>
        <v>0</v>
      </c>
      <c r="Q131" s="172">
        <v>0</v>
      </c>
      <c r="R131" s="172">
        <f>Q131*H131</f>
        <v>0</v>
      </c>
      <c r="S131" s="172">
        <v>0</v>
      </c>
      <c r="T131" s="173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74" t="s">
        <v>144</v>
      </c>
      <c r="AT131" s="174" t="s">
        <v>139</v>
      </c>
      <c r="AU131" s="174" t="s">
        <v>79</v>
      </c>
      <c r="AY131" s="17" t="s">
        <v>135</v>
      </c>
      <c r="BE131" s="175">
        <f>IF(N131="základní",J131,0)</f>
        <v>0</v>
      </c>
      <c r="BF131" s="175">
        <f>IF(N131="snížená",J131,0)</f>
        <v>0</v>
      </c>
      <c r="BG131" s="175">
        <f>IF(N131="zákl. přenesená",J131,0)</f>
        <v>0</v>
      </c>
      <c r="BH131" s="175">
        <f>IF(N131="sníž. přenesená",J131,0)</f>
        <v>0</v>
      </c>
      <c r="BI131" s="175">
        <f>IF(N131="nulová",J131,0)</f>
        <v>0</v>
      </c>
      <c r="BJ131" s="17" t="s">
        <v>79</v>
      </c>
      <c r="BK131" s="175">
        <f>ROUND(I131*H131,2)</f>
        <v>0</v>
      </c>
      <c r="BL131" s="17" t="s">
        <v>144</v>
      </c>
      <c r="BM131" s="174" t="s">
        <v>450</v>
      </c>
    </row>
    <row r="132" s="2" customFormat="1" ht="16.5" customHeight="1">
      <c r="A132" s="36"/>
      <c r="B132" s="162"/>
      <c r="C132" s="163" t="s">
        <v>736</v>
      </c>
      <c r="D132" s="163" t="s">
        <v>139</v>
      </c>
      <c r="E132" s="164" t="s">
        <v>1584</v>
      </c>
      <c r="F132" s="165" t="s">
        <v>1585</v>
      </c>
      <c r="G132" s="166" t="s">
        <v>294</v>
      </c>
      <c r="H132" s="167">
        <v>14</v>
      </c>
      <c r="I132" s="168"/>
      <c r="J132" s="169">
        <f>ROUND(I132*H132,2)</f>
        <v>0</v>
      </c>
      <c r="K132" s="165" t="s">
        <v>3</v>
      </c>
      <c r="L132" s="37"/>
      <c r="M132" s="170" t="s">
        <v>3</v>
      </c>
      <c r="N132" s="171" t="s">
        <v>42</v>
      </c>
      <c r="O132" s="70"/>
      <c r="P132" s="172">
        <f>O132*H132</f>
        <v>0</v>
      </c>
      <c r="Q132" s="172">
        <v>0</v>
      </c>
      <c r="R132" s="172">
        <f>Q132*H132</f>
        <v>0</v>
      </c>
      <c r="S132" s="172">
        <v>0</v>
      </c>
      <c r="T132" s="173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74" t="s">
        <v>144</v>
      </c>
      <c r="AT132" s="174" t="s">
        <v>139</v>
      </c>
      <c r="AU132" s="174" t="s">
        <v>79</v>
      </c>
      <c r="AY132" s="17" t="s">
        <v>135</v>
      </c>
      <c r="BE132" s="175">
        <f>IF(N132="základní",J132,0)</f>
        <v>0</v>
      </c>
      <c r="BF132" s="175">
        <f>IF(N132="snížená",J132,0)</f>
        <v>0</v>
      </c>
      <c r="BG132" s="175">
        <f>IF(N132="zákl. přenesená",J132,0)</f>
        <v>0</v>
      </c>
      <c r="BH132" s="175">
        <f>IF(N132="sníž. přenesená",J132,0)</f>
        <v>0</v>
      </c>
      <c r="BI132" s="175">
        <f>IF(N132="nulová",J132,0)</f>
        <v>0</v>
      </c>
      <c r="BJ132" s="17" t="s">
        <v>79</v>
      </c>
      <c r="BK132" s="175">
        <f>ROUND(I132*H132,2)</f>
        <v>0</v>
      </c>
      <c r="BL132" s="17" t="s">
        <v>144</v>
      </c>
      <c r="BM132" s="174" t="s">
        <v>852</v>
      </c>
    </row>
    <row r="133" s="2" customFormat="1" ht="16.5" customHeight="1">
      <c r="A133" s="36"/>
      <c r="B133" s="162"/>
      <c r="C133" s="163" t="s">
        <v>741</v>
      </c>
      <c r="D133" s="163" t="s">
        <v>139</v>
      </c>
      <c r="E133" s="164" t="s">
        <v>1586</v>
      </c>
      <c r="F133" s="165" t="s">
        <v>1587</v>
      </c>
      <c r="G133" s="166" t="s">
        <v>186</v>
      </c>
      <c r="H133" s="167">
        <v>17</v>
      </c>
      <c r="I133" s="168"/>
      <c r="J133" s="169">
        <f>ROUND(I133*H133,2)</f>
        <v>0</v>
      </c>
      <c r="K133" s="165" t="s">
        <v>3</v>
      </c>
      <c r="L133" s="37"/>
      <c r="M133" s="170" t="s">
        <v>3</v>
      </c>
      <c r="N133" s="171" t="s">
        <v>42</v>
      </c>
      <c r="O133" s="70"/>
      <c r="P133" s="172">
        <f>O133*H133</f>
        <v>0</v>
      </c>
      <c r="Q133" s="172">
        <v>0</v>
      </c>
      <c r="R133" s="172">
        <f>Q133*H133</f>
        <v>0</v>
      </c>
      <c r="S133" s="172">
        <v>0</v>
      </c>
      <c r="T133" s="173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74" t="s">
        <v>144</v>
      </c>
      <c r="AT133" s="174" t="s">
        <v>139</v>
      </c>
      <c r="AU133" s="174" t="s">
        <v>79</v>
      </c>
      <c r="AY133" s="17" t="s">
        <v>135</v>
      </c>
      <c r="BE133" s="175">
        <f>IF(N133="základní",J133,0)</f>
        <v>0</v>
      </c>
      <c r="BF133" s="175">
        <f>IF(N133="snížená",J133,0)</f>
        <v>0</v>
      </c>
      <c r="BG133" s="175">
        <f>IF(N133="zákl. přenesená",J133,0)</f>
        <v>0</v>
      </c>
      <c r="BH133" s="175">
        <f>IF(N133="sníž. přenesená",J133,0)</f>
        <v>0</v>
      </c>
      <c r="BI133" s="175">
        <f>IF(N133="nulová",J133,0)</f>
        <v>0</v>
      </c>
      <c r="BJ133" s="17" t="s">
        <v>79</v>
      </c>
      <c r="BK133" s="175">
        <f>ROUND(I133*H133,2)</f>
        <v>0</v>
      </c>
      <c r="BL133" s="17" t="s">
        <v>144</v>
      </c>
      <c r="BM133" s="174" t="s">
        <v>350</v>
      </c>
    </row>
    <row r="134" s="2" customFormat="1" ht="16.5" customHeight="1">
      <c r="A134" s="36"/>
      <c r="B134" s="162"/>
      <c r="C134" s="163" t="s">
        <v>700</v>
      </c>
      <c r="D134" s="163" t="s">
        <v>139</v>
      </c>
      <c r="E134" s="164" t="s">
        <v>1588</v>
      </c>
      <c r="F134" s="165" t="s">
        <v>1589</v>
      </c>
      <c r="G134" s="166" t="s">
        <v>186</v>
      </c>
      <c r="H134" s="167">
        <v>12</v>
      </c>
      <c r="I134" s="168"/>
      <c r="J134" s="169">
        <f>ROUND(I134*H134,2)</f>
        <v>0</v>
      </c>
      <c r="K134" s="165" t="s">
        <v>3</v>
      </c>
      <c r="L134" s="37"/>
      <c r="M134" s="170" t="s">
        <v>3</v>
      </c>
      <c r="N134" s="171" t="s">
        <v>42</v>
      </c>
      <c r="O134" s="70"/>
      <c r="P134" s="172">
        <f>O134*H134</f>
        <v>0</v>
      </c>
      <c r="Q134" s="172">
        <v>0</v>
      </c>
      <c r="R134" s="172">
        <f>Q134*H134</f>
        <v>0</v>
      </c>
      <c r="S134" s="172">
        <v>0</v>
      </c>
      <c r="T134" s="173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74" t="s">
        <v>144</v>
      </c>
      <c r="AT134" s="174" t="s">
        <v>139</v>
      </c>
      <c r="AU134" s="174" t="s">
        <v>79</v>
      </c>
      <c r="AY134" s="17" t="s">
        <v>135</v>
      </c>
      <c r="BE134" s="175">
        <f>IF(N134="základní",J134,0)</f>
        <v>0</v>
      </c>
      <c r="BF134" s="175">
        <f>IF(N134="snížená",J134,0)</f>
        <v>0</v>
      </c>
      <c r="BG134" s="175">
        <f>IF(N134="zákl. přenesená",J134,0)</f>
        <v>0</v>
      </c>
      <c r="BH134" s="175">
        <f>IF(N134="sníž. přenesená",J134,0)</f>
        <v>0</v>
      </c>
      <c r="BI134" s="175">
        <f>IF(N134="nulová",J134,0)</f>
        <v>0</v>
      </c>
      <c r="BJ134" s="17" t="s">
        <v>79</v>
      </c>
      <c r="BK134" s="175">
        <f>ROUND(I134*H134,2)</f>
        <v>0</v>
      </c>
      <c r="BL134" s="17" t="s">
        <v>144</v>
      </c>
      <c r="BM134" s="174" t="s">
        <v>550</v>
      </c>
    </row>
    <row r="135" s="2" customFormat="1" ht="16.5" customHeight="1">
      <c r="A135" s="36"/>
      <c r="B135" s="162"/>
      <c r="C135" s="163" t="s">
        <v>705</v>
      </c>
      <c r="D135" s="163" t="s">
        <v>139</v>
      </c>
      <c r="E135" s="164" t="s">
        <v>1590</v>
      </c>
      <c r="F135" s="165" t="s">
        <v>1591</v>
      </c>
      <c r="G135" s="166" t="s">
        <v>186</v>
      </c>
      <c r="H135" s="167">
        <v>8</v>
      </c>
      <c r="I135" s="168"/>
      <c r="J135" s="169">
        <f>ROUND(I135*H135,2)</f>
        <v>0</v>
      </c>
      <c r="K135" s="165" t="s">
        <v>3</v>
      </c>
      <c r="L135" s="37"/>
      <c r="M135" s="170" t="s">
        <v>3</v>
      </c>
      <c r="N135" s="171" t="s">
        <v>42</v>
      </c>
      <c r="O135" s="70"/>
      <c r="P135" s="172">
        <f>O135*H135</f>
        <v>0</v>
      </c>
      <c r="Q135" s="172">
        <v>0</v>
      </c>
      <c r="R135" s="172">
        <f>Q135*H135</f>
        <v>0</v>
      </c>
      <c r="S135" s="172">
        <v>0</v>
      </c>
      <c r="T135" s="173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74" t="s">
        <v>144</v>
      </c>
      <c r="AT135" s="174" t="s">
        <v>139</v>
      </c>
      <c r="AU135" s="174" t="s">
        <v>79</v>
      </c>
      <c r="AY135" s="17" t="s">
        <v>135</v>
      </c>
      <c r="BE135" s="175">
        <f>IF(N135="základní",J135,0)</f>
        <v>0</v>
      </c>
      <c r="BF135" s="175">
        <f>IF(N135="snížená",J135,0)</f>
        <v>0</v>
      </c>
      <c r="BG135" s="175">
        <f>IF(N135="zákl. přenesená",J135,0)</f>
        <v>0</v>
      </c>
      <c r="BH135" s="175">
        <f>IF(N135="sníž. přenesená",J135,0)</f>
        <v>0</v>
      </c>
      <c r="BI135" s="175">
        <f>IF(N135="nulová",J135,0)</f>
        <v>0</v>
      </c>
      <c r="BJ135" s="17" t="s">
        <v>79</v>
      </c>
      <c r="BK135" s="175">
        <f>ROUND(I135*H135,2)</f>
        <v>0</v>
      </c>
      <c r="BL135" s="17" t="s">
        <v>144</v>
      </c>
      <c r="BM135" s="174" t="s">
        <v>559</v>
      </c>
    </row>
    <row r="136" s="2" customFormat="1" ht="16.5" customHeight="1">
      <c r="A136" s="36"/>
      <c r="B136" s="162"/>
      <c r="C136" s="163" t="s">
        <v>709</v>
      </c>
      <c r="D136" s="163" t="s">
        <v>139</v>
      </c>
      <c r="E136" s="164" t="s">
        <v>1592</v>
      </c>
      <c r="F136" s="165" t="s">
        <v>1593</v>
      </c>
      <c r="G136" s="166" t="s">
        <v>294</v>
      </c>
      <c r="H136" s="167">
        <v>20</v>
      </c>
      <c r="I136" s="168"/>
      <c r="J136" s="169">
        <f>ROUND(I136*H136,2)</f>
        <v>0</v>
      </c>
      <c r="K136" s="165" t="s">
        <v>3</v>
      </c>
      <c r="L136" s="37"/>
      <c r="M136" s="170" t="s">
        <v>3</v>
      </c>
      <c r="N136" s="171" t="s">
        <v>42</v>
      </c>
      <c r="O136" s="70"/>
      <c r="P136" s="172">
        <f>O136*H136</f>
        <v>0</v>
      </c>
      <c r="Q136" s="172">
        <v>0</v>
      </c>
      <c r="R136" s="172">
        <f>Q136*H136</f>
        <v>0</v>
      </c>
      <c r="S136" s="172">
        <v>0</v>
      </c>
      <c r="T136" s="173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74" t="s">
        <v>144</v>
      </c>
      <c r="AT136" s="174" t="s">
        <v>139</v>
      </c>
      <c r="AU136" s="174" t="s">
        <v>79</v>
      </c>
      <c r="AY136" s="17" t="s">
        <v>135</v>
      </c>
      <c r="BE136" s="175">
        <f>IF(N136="základní",J136,0)</f>
        <v>0</v>
      </c>
      <c r="BF136" s="175">
        <f>IF(N136="snížená",J136,0)</f>
        <v>0</v>
      </c>
      <c r="BG136" s="175">
        <f>IF(N136="zákl. přenesená",J136,0)</f>
        <v>0</v>
      </c>
      <c r="BH136" s="175">
        <f>IF(N136="sníž. přenesená",J136,0)</f>
        <v>0</v>
      </c>
      <c r="BI136" s="175">
        <f>IF(N136="nulová",J136,0)</f>
        <v>0</v>
      </c>
      <c r="BJ136" s="17" t="s">
        <v>79</v>
      </c>
      <c r="BK136" s="175">
        <f>ROUND(I136*H136,2)</f>
        <v>0</v>
      </c>
      <c r="BL136" s="17" t="s">
        <v>144</v>
      </c>
      <c r="BM136" s="174" t="s">
        <v>564</v>
      </c>
    </row>
    <row r="137" s="2" customFormat="1" ht="16.5" customHeight="1">
      <c r="A137" s="36"/>
      <c r="B137" s="162"/>
      <c r="C137" s="163" t="s">
        <v>714</v>
      </c>
      <c r="D137" s="163" t="s">
        <v>139</v>
      </c>
      <c r="E137" s="164" t="s">
        <v>1594</v>
      </c>
      <c r="F137" s="165" t="s">
        <v>1595</v>
      </c>
      <c r="G137" s="166" t="s">
        <v>294</v>
      </c>
      <c r="H137" s="167">
        <v>20</v>
      </c>
      <c r="I137" s="168"/>
      <c r="J137" s="169">
        <f>ROUND(I137*H137,2)</f>
        <v>0</v>
      </c>
      <c r="K137" s="165" t="s">
        <v>3</v>
      </c>
      <c r="L137" s="37"/>
      <c r="M137" s="170" t="s">
        <v>3</v>
      </c>
      <c r="N137" s="171" t="s">
        <v>42</v>
      </c>
      <c r="O137" s="70"/>
      <c r="P137" s="172">
        <f>O137*H137</f>
        <v>0</v>
      </c>
      <c r="Q137" s="172">
        <v>0</v>
      </c>
      <c r="R137" s="172">
        <f>Q137*H137</f>
        <v>0</v>
      </c>
      <c r="S137" s="172">
        <v>0</v>
      </c>
      <c r="T137" s="173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74" t="s">
        <v>144</v>
      </c>
      <c r="AT137" s="174" t="s">
        <v>139</v>
      </c>
      <c r="AU137" s="174" t="s">
        <v>79</v>
      </c>
      <c r="AY137" s="17" t="s">
        <v>135</v>
      </c>
      <c r="BE137" s="175">
        <f>IF(N137="základní",J137,0)</f>
        <v>0</v>
      </c>
      <c r="BF137" s="175">
        <f>IF(N137="snížená",J137,0)</f>
        <v>0</v>
      </c>
      <c r="BG137" s="175">
        <f>IF(N137="zákl. přenesená",J137,0)</f>
        <v>0</v>
      </c>
      <c r="BH137" s="175">
        <f>IF(N137="sníž. přenesená",J137,0)</f>
        <v>0</v>
      </c>
      <c r="BI137" s="175">
        <f>IF(N137="nulová",J137,0)</f>
        <v>0</v>
      </c>
      <c r="BJ137" s="17" t="s">
        <v>79</v>
      </c>
      <c r="BK137" s="175">
        <f>ROUND(I137*H137,2)</f>
        <v>0</v>
      </c>
      <c r="BL137" s="17" t="s">
        <v>144</v>
      </c>
      <c r="BM137" s="174" t="s">
        <v>379</v>
      </c>
    </row>
    <row r="138" s="2" customFormat="1" ht="16.5" customHeight="1">
      <c r="A138" s="36"/>
      <c r="B138" s="162"/>
      <c r="C138" s="163" t="s">
        <v>683</v>
      </c>
      <c r="D138" s="163" t="s">
        <v>139</v>
      </c>
      <c r="E138" s="164" t="s">
        <v>1596</v>
      </c>
      <c r="F138" s="165" t="s">
        <v>1597</v>
      </c>
      <c r="G138" s="166" t="s">
        <v>294</v>
      </c>
      <c r="H138" s="167">
        <v>6</v>
      </c>
      <c r="I138" s="168"/>
      <c r="J138" s="169">
        <f>ROUND(I138*H138,2)</f>
        <v>0</v>
      </c>
      <c r="K138" s="165" t="s">
        <v>3</v>
      </c>
      <c r="L138" s="37"/>
      <c r="M138" s="170" t="s">
        <v>3</v>
      </c>
      <c r="N138" s="171" t="s">
        <v>42</v>
      </c>
      <c r="O138" s="70"/>
      <c r="P138" s="172">
        <f>O138*H138</f>
        <v>0</v>
      </c>
      <c r="Q138" s="172">
        <v>0</v>
      </c>
      <c r="R138" s="172">
        <f>Q138*H138</f>
        <v>0</v>
      </c>
      <c r="S138" s="172">
        <v>0</v>
      </c>
      <c r="T138" s="173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74" t="s">
        <v>144</v>
      </c>
      <c r="AT138" s="174" t="s">
        <v>139</v>
      </c>
      <c r="AU138" s="174" t="s">
        <v>79</v>
      </c>
      <c r="AY138" s="17" t="s">
        <v>135</v>
      </c>
      <c r="BE138" s="175">
        <f>IF(N138="základní",J138,0)</f>
        <v>0</v>
      </c>
      <c r="BF138" s="175">
        <f>IF(N138="snížená",J138,0)</f>
        <v>0</v>
      </c>
      <c r="BG138" s="175">
        <f>IF(N138="zákl. přenesená",J138,0)</f>
        <v>0</v>
      </c>
      <c r="BH138" s="175">
        <f>IF(N138="sníž. přenesená",J138,0)</f>
        <v>0</v>
      </c>
      <c r="BI138" s="175">
        <f>IF(N138="nulová",J138,0)</f>
        <v>0</v>
      </c>
      <c r="BJ138" s="17" t="s">
        <v>79</v>
      </c>
      <c r="BK138" s="175">
        <f>ROUND(I138*H138,2)</f>
        <v>0</v>
      </c>
      <c r="BL138" s="17" t="s">
        <v>144</v>
      </c>
      <c r="BM138" s="174" t="s">
        <v>576</v>
      </c>
    </row>
    <row r="139" s="2" customFormat="1" ht="16.5" customHeight="1">
      <c r="A139" s="36"/>
      <c r="B139" s="162"/>
      <c r="C139" s="163" t="s">
        <v>688</v>
      </c>
      <c r="D139" s="163" t="s">
        <v>139</v>
      </c>
      <c r="E139" s="164" t="s">
        <v>1598</v>
      </c>
      <c r="F139" s="165" t="s">
        <v>1599</v>
      </c>
      <c r="G139" s="166" t="s">
        <v>294</v>
      </c>
      <c r="H139" s="167">
        <v>3</v>
      </c>
      <c r="I139" s="168"/>
      <c r="J139" s="169">
        <f>ROUND(I139*H139,2)</f>
        <v>0</v>
      </c>
      <c r="K139" s="165" t="s">
        <v>3</v>
      </c>
      <c r="L139" s="37"/>
      <c r="M139" s="170" t="s">
        <v>3</v>
      </c>
      <c r="N139" s="171" t="s">
        <v>42</v>
      </c>
      <c r="O139" s="70"/>
      <c r="P139" s="172">
        <f>O139*H139</f>
        <v>0</v>
      </c>
      <c r="Q139" s="172">
        <v>0</v>
      </c>
      <c r="R139" s="172">
        <f>Q139*H139</f>
        <v>0</v>
      </c>
      <c r="S139" s="172">
        <v>0</v>
      </c>
      <c r="T139" s="173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74" t="s">
        <v>144</v>
      </c>
      <c r="AT139" s="174" t="s">
        <v>139</v>
      </c>
      <c r="AU139" s="174" t="s">
        <v>79</v>
      </c>
      <c r="AY139" s="17" t="s">
        <v>135</v>
      </c>
      <c r="BE139" s="175">
        <f>IF(N139="základní",J139,0)</f>
        <v>0</v>
      </c>
      <c r="BF139" s="175">
        <f>IF(N139="snížená",J139,0)</f>
        <v>0</v>
      </c>
      <c r="BG139" s="175">
        <f>IF(N139="zákl. přenesená",J139,0)</f>
        <v>0</v>
      </c>
      <c r="BH139" s="175">
        <f>IF(N139="sníž. přenesená",J139,0)</f>
        <v>0</v>
      </c>
      <c r="BI139" s="175">
        <f>IF(N139="nulová",J139,0)</f>
        <v>0</v>
      </c>
      <c r="BJ139" s="17" t="s">
        <v>79</v>
      </c>
      <c r="BK139" s="175">
        <f>ROUND(I139*H139,2)</f>
        <v>0</v>
      </c>
      <c r="BL139" s="17" t="s">
        <v>144</v>
      </c>
      <c r="BM139" s="174" t="s">
        <v>400</v>
      </c>
    </row>
    <row r="140" s="2" customFormat="1" ht="16.5" customHeight="1">
      <c r="A140" s="36"/>
      <c r="B140" s="162"/>
      <c r="C140" s="163" t="s">
        <v>696</v>
      </c>
      <c r="D140" s="163" t="s">
        <v>139</v>
      </c>
      <c r="E140" s="164" t="s">
        <v>1600</v>
      </c>
      <c r="F140" s="165" t="s">
        <v>1601</v>
      </c>
      <c r="G140" s="166" t="s">
        <v>294</v>
      </c>
      <c r="H140" s="167">
        <v>3</v>
      </c>
      <c r="I140" s="168"/>
      <c r="J140" s="169">
        <f>ROUND(I140*H140,2)</f>
        <v>0</v>
      </c>
      <c r="K140" s="165" t="s">
        <v>3</v>
      </c>
      <c r="L140" s="37"/>
      <c r="M140" s="170" t="s">
        <v>3</v>
      </c>
      <c r="N140" s="171" t="s">
        <v>42</v>
      </c>
      <c r="O140" s="70"/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74" t="s">
        <v>144</v>
      </c>
      <c r="AT140" s="174" t="s">
        <v>139</v>
      </c>
      <c r="AU140" s="174" t="s">
        <v>79</v>
      </c>
      <c r="AY140" s="17" t="s">
        <v>135</v>
      </c>
      <c r="BE140" s="175">
        <f>IF(N140="základní",J140,0)</f>
        <v>0</v>
      </c>
      <c r="BF140" s="175">
        <f>IF(N140="snížená",J140,0)</f>
        <v>0</v>
      </c>
      <c r="BG140" s="175">
        <f>IF(N140="zákl. přenesená",J140,0)</f>
        <v>0</v>
      </c>
      <c r="BH140" s="175">
        <f>IF(N140="sníž. přenesená",J140,0)</f>
        <v>0</v>
      </c>
      <c r="BI140" s="175">
        <f>IF(N140="nulová",J140,0)</f>
        <v>0</v>
      </c>
      <c r="BJ140" s="17" t="s">
        <v>79</v>
      </c>
      <c r="BK140" s="175">
        <f>ROUND(I140*H140,2)</f>
        <v>0</v>
      </c>
      <c r="BL140" s="17" t="s">
        <v>144</v>
      </c>
      <c r="BM140" s="174" t="s">
        <v>420</v>
      </c>
    </row>
    <row r="141" s="2" customFormat="1" ht="21.75" customHeight="1">
      <c r="A141" s="36"/>
      <c r="B141" s="162"/>
      <c r="C141" s="163" t="s">
        <v>661</v>
      </c>
      <c r="D141" s="163" t="s">
        <v>139</v>
      </c>
      <c r="E141" s="164" t="s">
        <v>1602</v>
      </c>
      <c r="F141" s="165" t="s">
        <v>1603</v>
      </c>
      <c r="G141" s="166" t="s">
        <v>186</v>
      </c>
      <c r="H141" s="167">
        <v>1</v>
      </c>
      <c r="I141" s="168"/>
      <c r="J141" s="169">
        <f>ROUND(I141*H141,2)</f>
        <v>0</v>
      </c>
      <c r="K141" s="165" t="s">
        <v>3</v>
      </c>
      <c r="L141" s="37"/>
      <c r="M141" s="170" t="s">
        <v>3</v>
      </c>
      <c r="N141" s="171" t="s">
        <v>42</v>
      </c>
      <c r="O141" s="70"/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74" t="s">
        <v>144</v>
      </c>
      <c r="AT141" s="174" t="s">
        <v>139</v>
      </c>
      <c r="AU141" s="174" t="s">
        <v>79</v>
      </c>
      <c r="AY141" s="17" t="s">
        <v>135</v>
      </c>
      <c r="BE141" s="175">
        <f>IF(N141="základní",J141,0)</f>
        <v>0</v>
      </c>
      <c r="BF141" s="175">
        <f>IF(N141="snížená",J141,0)</f>
        <v>0</v>
      </c>
      <c r="BG141" s="175">
        <f>IF(N141="zákl. přenesená",J141,0)</f>
        <v>0</v>
      </c>
      <c r="BH141" s="175">
        <f>IF(N141="sníž. přenesená",J141,0)</f>
        <v>0</v>
      </c>
      <c r="BI141" s="175">
        <f>IF(N141="nulová",J141,0)</f>
        <v>0</v>
      </c>
      <c r="BJ141" s="17" t="s">
        <v>79</v>
      </c>
      <c r="BK141" s="175">
        <f>ROUND(I141*H141,2)</f>
        <v>0</v>
      </c>
      <c r="BL141" s="17" t="s">
        <v>144</v>
      </c>
      <c r="BM141" s="174" t="s">
        <v>906</v>
      </c>
    </row>
    <row r="142" s="2" customFormat="1" ht="21.75" customHeight="1">
      <c r="A142" s="36"/>
      <c r="B142" s="162"/>
      <c r="C142" s="163" t="s">
        <v>727</v>
      </c>
      <c r="D142" s="163" t="s">
        <v>139</v>
      </c>
      <c r="E142" s="164" t="s">
        <v>1604</v>
      </c>
      <c r="F142" s="165" t="s">
        <v>1605</v>
      </c>
      <c r="G142" s="166" t="s">
        <v>186</v>
      </c>
      <c r="H142" s="167">
        <v>2</v>
      </c>
      <c r="I142" s="168"/>
      <c r="J142" s="169">
        <f>ROUND(I142*H142,2)</f>
        <v>0</v>
      </c>
      <c r="K142" s="165" t="s">
        <v>3</v>
      </c>
      <c r="L142" s="37"/>
      <c r="M142" s="170" t="s">
        <v>3</v>
      </c>
      <c r="N142" s="171" t="s">
        <v>42</v>
      </c>
      <c r="O142" s="70"/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74" t="s">
        <v>144</v>
      </c>
      <c r="AT142" s="174" t="s">
        <v>139</v>
      </c>
      <c r="AU142" s="174" t="s">
        <v>79</v>
      </c>
      <c r="AY142" s="17" t="s">
        <v>135</v>
      </c>
      <c r="BE142" s="175">
        <f>IF(N142="základní",J142,0)</f>
        <v>0</v>
      </c>
      <c r="BF142" s="175">
        <f>IF(N142="snížená",J142,0)</f>
        <v>0</v>
      </c>
      <c r="BG142" s="175">
        <f>IF(N142="zákl. přenesená",J142,0)</f>
        <v>0</v>
      </c>
      <c r="BH142" s="175">
        <f>IF(N142="sníž. přenesená",J142,0)</f>
        <v>0</v>
      </c>
      <c r="BI142" s="175">
        <f>IF(N142="nulová",J142,0)</f>
        <v>0</v>
      </c>
      <c r="BJ142" s="17" t="s">
        <v>79</v>
      </c>
      <c r="BK142" s="175">
        <f>ROUND(I142*H142,2)</f>
        <v>0</v>
      </c>
      <c r="BL142" s="17" t="s">
        <v>144</v>
      </c>
      <c r="BM142" s="174" t="s">
        <v>916</v>
      </c>
    </row>
    <row r="143" s="2" customFormat="1" ht="16.5" customHeight="1">
      <c r="A143" s="36"/>
      <c r="B143" s="162"/>
      <c r="C143" s="163" t="s">
        <v>732</v>
      </c>
      <c r="D143" s="163" t="s">
        <v>139</v>
      </c>
      <c r="E143" s="164" t="s">
        <v>1606</v>
      </c>
      <c r="F143" s="165" t="s">
        <v>1607</v>
      </c>
      <c r="G143" s="166" t="s">
        <v>186</v>
      </c>
      <c r="H143" s="167">
        <v>2</v>
      </c>
      <c r="I143" s="168"/>
      <c r="J143" s="169">
        <f>ROUND(I143*H143,2)</f>
        <v>0</v>
      </c>
      <c r="K143" s="165" t="s">
        <v>3</v>
      </c>
      <c r="L143" s="37"/>
      <c r="M143" s="170" t="s">
        <v>3</v>
      </c>
      <c r="N143" s="171" t="s">
        <v>42</v>
      </c>
      <c r="O143" s="70"/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74" t="s">
        <v>144</v>
      </c>
      <c r="AT143" s="174" t="s">
        <v>139</v>
      </c>
      <c r="AU143" s="174" t="s">
        <v>79</v>
      </c>
      <c r="AY143" s="17" t="s">
        <v>135</v>
      </c>
      <c r="BE143" s="175">
        <f>IF(N143="základní",J143,0)</f>
        <v>0</v>
      </c>
      <c r="BF143" s="175">
        <f>IF(N143="snížená",J143,0)</f>
        <v>0</v>
      </c>
      <c r="BG143" s="175">
        <f>IF(N143="zákl. přenesená",J143,0)</f>
        <v>0</v>
      </c>
      <c r="BH143" s="175">
        <f>IF(N143="sníž. přenesená",J143,0)</f>
        <v>0</v>
      </c>
      <c r="BI143" s="175">
        <f>IF(N143="nulová",J143,0)</f>
        <v>0</v>
      </c>
      <c r="BJ143" s="17" t="s">
        <v>79</v>
      </c>
      <c r="BK143" s="175">
        <f>ROUND(I143*H143,2)</f>
        <v>0</v>
      </c>
      <c r="BL143" s="17" t="s">
        <v>144</v>
      </c>
      <c r="BM143" s="174" t="s">
        <v>425</v>
      </c>
    </row>
    <row r="144" s="2" customFormat="1" ht="16.5" customHeight="1">
      <c r="A144" s="36"/>
      <c r="B144" s="162"/>
      <c r="C144" s="163" t="s">
        <v>718</v>
      </c>
      <c r="D144" s="163" t="s">
        <v>139</v>
      </c>
      <c r="E144" s="164" t="s">
        <v>1608</v>
      </c>
      <c r="F144" s="165" t="s">
        <v>1609</v>
      </c>
      <c r="G144" s="166" t="s">
        <v>186</v>
      </c>
      <c r="H144" s="167">
        <v>3</v>
      </c>
      <c r="I144" s="168"/>
      <c r="J144" s="169">
        <f>ROUND(I144*H144,2)</f>
        <v>0</v>
      </c>
      <c r="K144" s="165" t="s">
        <v>3</v>
      </c>
      <c r="L144" s="37"/>
      <c r="M144" s="170" t="s">
        <v>3</v>
      </c>
      <c r="N144" s="171" t="s">
        <v>42</v>
      </c>
      <c r="O144" s="70"/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74" t="s">
        <v>144</v>
      </c>
      <c r="AT144" s="174" t="s">
        <v>139</v>
      </c>
      <c r="AU144" s="174" t="s">
        <v>79</v>
      </c>
      <c r="AY144" s="17" t="s">
        <v>135</v>
      </c>
      <c r="BE144" s="175">
        <f>IF(N144="základní",J144,0)</f>
        <v>0</v>
      </c>
      <c r="BF144" s="175">
        <f>IF(N144="snížená",J144,0)</f>
        <v>0</v>
      </c>
      <c r="BG144" s="175">
        <f>IF(N144="zákl. přenesená",J144,0)</f>
        <v>0</v>
      </c>
      <c r="BH144" s="175">
        <f>IF(N144="sníž. přenesená",J144,0)</f>
        <v>0</v>
      </c>
      <c r="BI144" s="175">
        <f>IF(N144="nulová",J144,0)</f>
        <v>0</v>
      </c>
      <c r="BJ144" s="17" t="s">
        <v>79</v>
      </c>
      <c r="BK144" s="175">
        <f>ROUND(I144*H144,2)</f>
        <v>0</v>
      </c>
      <c r="BL144" s="17" t="s">
        <v>144</v>
      </c>
      <c r="BM144" s="174" t="s">
        <v>920</v>
      </c>
    </row>
    <row r="145" s="2" customFormat="1" ht="16.5" customHeight="1">
      <c r="A145" s="36"/>
      <c r="B145" s="162"/>
      <c r="C145" s="163" t="s">
        <v>723</v>
      </c>
      <c r="D145" s="163" t="s">
        <v>139</v>
      </c>
      <c r="E145" s="164" t="s">
        <v>1610</v>
      </c>
      <c r="F145" s="165" t="s">
        <v>1611</v>
      </c>
      <c r="G145" s="166" t="s">
        <v>186</v>
      </c>
      <c r="H145" s="167">
        <v>3</v>
      </c>
      <c r="I145" s="168"/>
      <c r="J145" s="169">
        <f>ROUND(I145*H145,2)</f>
        <v>0</v>
      </c>
      <c r="K145" s="165" t="s">
        <v>3</v>
      </c>
      <c r="L145" s="37"/>
      <c r="M145" s="170" t="s">
        <v>3</v>
      </c>
      <c r="N145" s="171" t="s">
        <v>42</v>
      </c>
      <c r="O145" s="70"/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74" t="s">
        <v>144</v>
      </c>
      <c r="AT145" s="174" t="s">
        <v>139</v>
      </c>
      <c r="AU145" s="174" t="s">
        <v>79</v>
      </c>
      <c r="AY145" s="17" t="s">
        <v>135</v>
      </c>
      <c r="BE145" s="175">
        <f>IF(N145="základní",J145,0)</f>
        <v>0</v>
      </c>
      <c r="BF145" s="175">
        <f>IF(N145="snížená",J145,0)</f>
        <v>0</v>
      </c>
      <c r="BG145" s="175">
        <f>IF(N145="zákl. přenesená",J145,0)</f>
        <v>0</v>
      </c>
      <c r="BH145" s="175">
        <f>IF(N145="sníž. přenesená",J145,0)</f>
        <v>0</v>
      </c>
      <c r="BI145" s="175">
        <f>IF(N145="nulová",J145,0)</f>
        <v>0</v>
      </c>
      <c r="BJ145" s="17" t="s">
        <v>79</v>
      </c>
      <c r="BK145" s="175">
        <f>ROUND(I145*H145,2)</f>
        <v>0</v>
      </c>
      <c r="BL145" s="17" t="s">
        <v>144</v>
      </c>
      <c r="BM145" s="174" t="s">
        <v>925</v>
      </c>
    </row>
    <row r="146" s="2" customFormat="1" ht="16.5" customHeight="1">
      <c r="A146" s="36"/>
      <c r="B146" s="162"/>
      <c r="C146" s="163" t="s">
        <v>692</v>
      </c>
      <c r="D146" s="163" t="s">
        <v>139</v>
      </c>
      <c r="E146" s="164" t="s">
        <v>1612</v>
      </c>
      <c r="F146" s="165" t="s">
        <v>1613</v>
      </c>
      <c r="G146" s="166" t="s">
        <v>186</v>
      </c>
      <c r="H146" s="167">
        <v>3</v>
      </c>
      <c r="I146" s="168"/>
      <c r="J146" s="169">
        <f>ROUND(I146*H146,2)</f>
        <v>0</v>
      </c>
      <c r="K146" s="165" t="s">
        <v>3</v>
      </c>
      <c r="L146" s="37"/>
      <c r="M146" s="170" t="s">
        <v>3</v>
      </c>
      <c r="N146" s="171" t="s">
        <v>42</v>
      </c>
      <c r="O146" s="70"/>
      <c r="P146" s="172">
        <f>O146*H146</f>
        <v>0</v>
      </c>
      <c r="Q146" s="172">
        <v>0</v>
      </c>
      <c r="R146" s="172">
        <f>Q146*H146</f>
        <v>0</v>
      </c>
      <c r="S146" s="172">
        <v>0</v>
      </c>
      <c r="T146" s="173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74" t="s">
        <v>144</v>
      </c>
      <c r="AT146" s="174" t="s">
        <v>139</v>
      </c>
      <c r="AU146" s="174" t="s">
        <v>79</v>
      </c>
      <c r="AY146" s="17" t="s">
        <v>135</v>
      </c>
      <c r="BE146" s="175">
        <f>IF(N146="základní",J146,0)</f>
        <v>0</v>
      </c>
      <c r="BF146" s="175">
        <f>IF(N146="snížená",J146,0)</f>
        <v>0</v>
      </c>
      <c r="BG146" s="175">
        <f>IF(N146="zákl. přenesená",J146,0)</f>
        <v>0</v>
      </c>
      <c r="BH146" s="175">
        <f>IF(N146="sníž. přenesená",J146,0)</f>
        <v>0</v>
      </c>
      <c r="BI146" s="175">
        <f>IF(N146="nulová",J146,0)</f>
        <v>0</v>
      </c>
      <c r="BJ146" s="17" t="s">
        <v>79</v>
      </c>
      <c r="BK146" s="175">
        <f>ROUND(I146*H146,2)</f>
        <v>0</v>
      </c>
      <c r="BL146" s="17" t="s">
        <v>144</v>
      </c>
      <c r="BM146" s="174" t="s">
        <v>890</v>
      </c>
    </row>
    <row r="147" s="2" customFormat="1" ht="16.5" customHeight="1">
      <c r="A147" s="36"/>
      <c r="B147" s="162"/>
      <c r="C147" s="163" t="s">
        <v>384</v>
      </c>
      <c r="D147" s="163" t="s">
        <v>139</v>
      </c>
      <c r="E147" s="164" t="s">
        <v>1614</v>
      </c>
      <c r="F147" s="165" t="s">
        <v>1615</v>
      </c>
      <c r="G147" s="166" t="s">
        <v>186</v>
      </c>
      <c r="H147" s="167">
        <v>2</v>
      </c>
      <c r="I147" s="168"/>
      <c r="J147" s="169">
        <f>ROUND(I147*H147,2)</f>
        <v>0</v>
      </c>
      <c r="K147" s="165" t="s">
        <v>3</v>
      </c>
      <c r="L147" s="37"/>
      <c r="M147" s="170" t="s">
        <v>3</v>
      </c>
      <c r="N147" s="171" t="s">
        <v>42</v>
      </c>
      <c r="O147" s="70"/>
      <c r="P147" s="172">
        <f>O147*H147</f>
        <v>0</v>
      </c>
      <c r="Q147" s="172">
        <v>0</v>
      </c>
      <c r="R147" s="172">
        <f>Q147*H147</f>
        <v>0</v>
      </c>
      <c r="S147" s="172">
        <v>0</v>
      </c>
      <c r="T147" s="173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74" t="s">
        <v>144</v>
      </c>
      <c r="AT147" s="174" t="s">
        <v>139</v>
      </c>
      <c r="AU147" s="174" t="s">
        <v>79</v>
      </c>
      <c r="AY147" s="17" t="s">
        <v>135</v>
      </c>
      <c r="BE147" s="175">
        <f>IF(N147="základní",J147,0)</f>
        <v>0</v>
      </c>
      <c r="BF147" s="175">
        <f>IF(N147="snížená",J147,0)</f>
        <v>0</v>
      </c>
      <c r="BG147" s="175">
        <f>IF(N147="zákl. přenesená",J147,0)</f>
        <v>0</v>
      </c>
      <c r="BH147" s="175">
        <f>IF(N147="sníž. přenesená",J147,0)</f>
        <v>0</v>
      </c>
      <c r="BI147" s="175">
        <f>IF(N147="nulová",J147,0)</f>
        <v>0</v>
      </c>
      <c r="BJ147" s="17" t="s">
        <v>79</v>
      </c>
      <c r="BK147" s="175">
        <f>ROUND(I147*H147,2)</f>
        <v>0</v>
      </c>
      <c r="BL147" s="17" t="s">
        <v>144</v>
      </c>
      <c r="BM147" s="174" t="s">
        <v>897</v>
      </c>
    </row>
    <row r="148" s="2" customFormat="1" ht="21.75" customHeight="1">
      <c r="A148" s="36"/>
      <c r="B148" s="162"/>
      <c r="C148" s="163" t="s">
        <v>389</v>
      </c>
      <c r="D148" s="163" t="s">
        <v>139</v>
      </c>
      <c r="E148" s="164" t="s">
        <v>1616</v>
      </c>
      <c r="F148" s="165" t="s">
        <v>1617</v>
      </c>
      <c r="G148" s="166" t="s">
        <v>186</v>
      </c>
      <c r="H148" s="167">
        <v>9</v>
      </c>
      <c r="I148" s="168"/>
      <c r="J148" s="169">
        <f>ROUND(I148*H148,2)</f>
        <v>0</v>
      </c>
      <c r="K148" s="165" t="s">
        <v>3</v>
      </c>
      <c r="L148" s="37"/>
      <c r="M148" s="170" t="s">
        <v>3</v>
      </c>
      <c r="N148" s="171" t="s">
        <v>42</v>
      </c>
      <c r="O148" s="70"/>
      <c r="P148" s="172">
        <f>O148*H148</f>
        <v>0</v>
      </c>
      <c r="Q148" s="172">
        <v>0</v>
      </c>
      <c r="R148" s="172">
        <f>Q148*H148</f>
        <v>0</v>
      </c>
      <c r="S148" s="172">
        <v>0</v>
      </c>
      <c r="T148" s="173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74" t="s">
        <v>144</v>
      </c>
      <c r="AT148" s="174" t="s">
        <v>139</v>
      </c>
      <c r="AU148" s="174" t="s">
        <v>79</v>
      </c>
      <c r="AY148" s="17" t="s">
        <v>135</v>
      </c>
      <c r="BE148" s="175">
        <f>IF(N148="základní",J148,0)</f>
        <v>0</v>
      </c>
      <c r="BF148" s="175">
        <f>IF(N148="snížená",J148,0)</f>
        <v>0</v>
      </c>
      <c r="BG148" s="175">
        <f>IF(N148="zákl. přenesená",J148,0)</f>
        <v>0</v>
      </c>
      <c r="BH148" s="175">
        <f>IF(N148="sníž. přenesená",J148,0)</f>
        <v>0</v>
      </c>
      <c r="BI148" s="175">
        <f>IF(N148="nulová",J148,0)</f>
        <v>0</v>
      </c>
      <c r="BJ148" s="17" t="s">
        <v>79</v>
      </c>
      <c r="BK148" s="175">
        <f>ROUND(I148*H148,2)</f>
        <v>0</v>
      </c>
      <c r="BL148" s="17" t="s">
        <v>144</v>
      </c>
      <c r="BM148" s="174" t="s">
        <v>430</v>
      </c>
    </row>
    <row r="149" s="2" customFormat="1" ht="16.5" customHeight="1">
      <c r="A149" s="36"/>
      <c r="B149" s="162"/>
      <c r="C149" s="163" t="s">
        <v>394</v>
      </c>
      <c r="D149" s="163" t="s">
        <v>139</v>
      </c>
      <c r="E149" s="164" t="s">
        <v>1618</v>
      </c>
      <c r="F149" s="165" t="s">
        <v>1619</v>
      </c>
      <c r="G149" s="166" t="s">
        <v>186</v>
      </c>
      <c r="H149" s="167">
        <v>3</v>
      </c>
      <c r="I149" s="168"/>
      <c r="J149" s="169">
        <f>ROUND(I149*H149,2)</f>
        <v>0</v>
      </c>
      <c r="K149" s="165" t="s">
        <v>3</v>
      </c>
      <c r="L149" s="37"/>
      <c r="M149" s="170" t="s">
        <v>3</v>
      </c>
      <c r="N149" s="171" t="s">
        <v>42</v>
      </c>
      <c r="O149" s="70"/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74" t="s">
        <v>144</v>
      </c>
      <c r="AT149" s="174" t="s">
        <v>139</v>
      </c>
      <c r="AU149" s="174" t="s">
        <v>79</v>
      </c>
      <c r="AY149" s="17" t="s">
        <v>135</v>
      </c>
      <c r="BE149" s="175">
        <f>IF(N149="základní",J149,0)</f>
        <v>0</v>
      </c>
      <c r="BF149" s="175">
        <f>IF(N149="snížená",J149,0)</f>
        <v>0</v>
      </c>
      <c r="BG149" s="175">
        <f>IF(N149="zákl. přenesená",J149,0)</f>
        <v>0</v>
      </c>
      <c r="BH149" s="175">
        <f>IF(N149="sníž. přenesená",J149,0)</f>
        <v>0</v>
      </c>
      <c r="BI149" s="175">
        <f>IF(N149="nulová",J149,0)</f>
        <v>0</v>
      </c>
      <c r="BJ149" s="17" t="s">
        <v>79</v>
      </c>
      <c r="BK149" s="175">
        <f>ROUND(I149*H149,2)</f>
        <v>0</v>
      </c>
      <c r="BL149" s="17" t="s">
        <v>144</v>
      </c>
      <c r="BM149" s="174" t="s">
        <v>611</v>
      </c>
    </row>
    <row r="150" s="2" customFormat="1" ht="16.5" customHeight="1">
      <c r="A150" s="36"/>
      <c r="B150" s="162"/>
      <c r="C150" s="163" t="s">
        <v>625</v>
      </c>
      <c r="D150" s="163" t="s">
        <v>139</v>
      </c>
      <c r="E150" s="164" t="s">
        <v>1620</v>
      </c>
      <c r="F150" s="165" t="s">
        <v>1621</v>
      </c>
      <c r="G150" s="166" t="s">
        <v>186</v>
      </c>
      <c r="H150" s="167">
        <v>11</v>
      </c>
      <c r="I150" s="168"/>
      <c r="J150" s="169">
        <f>ROUND(I150*H150,2)</f>
        <v>0</v>
      </c>
      <c r="K150" s="165" t="s">
        <v>3</v>
      </c>
      <c r="L150" s="37"/>
      <c r="M150" s="170" t="s">
        <v>3</v>
      </c>
      <c r="N150" s="171" t="s">
        <v>42</v>
      </c>
      <c r="O150" s="70"/>
      <c r="P150" s="172">
        <f>O150*H150</f>
        <v>0</v>
      </c>
      <c r="Q150" s="172">
        <v>0</v>
      </c>
      <c r="R150" s="172">
        <f>Q150*H150</f>
        <v>0</v>
      </c>
      <c r="S150" s="172">
        <v>0</v>
      </c>
      <c r="T150" s="173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74" t="s">
        <v>144</v>
      </c>
      <c r="AT150" s="174" t="s">
        <v>139</v>
      </c>
      <c r="AU150" s="174" t="s">
        <v>79</v>
      </c>
      <c r="AY150" s="17" t="s">
        <v>135</v>
      </c>
      <c r="BE150" s="175">
        <f>IF(N150="základní",J150,0)</f>
        <v>0</v>
      </c>
      <c r="BF150" s="175">
        <f>IF(N150="snížená",J150,0)</f>
        <v>0</v>
      </c>
      <c r="BG150" s="175">
        <f>IF(N150="zákl. přenesená",J150,0)</f>
        <v>0</v>
      </c>
      <c r="BH150" s="175">
        <f>IF(N150="sníž. přenesená",J150,0)</f>
        <v>0</v>
      </c>
      <c r="BI150" s="175">
        <f>IF(N150="nulová",J150,0)</f>
        <v>0</v>
      </c>
      <c r="BJ150" s="17" t="s">
        <v>79</v>
      </c>
      <c r="BK150" s="175">
        <f>ROUND(I150*H150,2)</f>
        <v>0</v>
      </c>
      <c r="BL150" s="17" t="s">
        <v>144</v>
      </c>
      <c r="BM150" s="174" t="s">
        <v>591</v>
      </c>
    </row>
    <row r="151" s="2" customFormat="1" ht="16.5" customHeight="1">
      <c r="A151" s="36"/>
      <c r="B151" s="162"/>
      <c r="C151" s="163" t="s">
        <v>630</v>
      </c>
      <c r="D151" s="163" t="s">
        <v>139</v>
      </c>
      <c r="E151" s="164" t="s">
        <v>1622</v>
      </c>
      <c r="F151" s="165" t="s">
        <v>1623</v>
      </c>
      <c r="G151" s="166" t="s">
        <v>186</v>
      </c>
      <c r="H151" s="167">
        <v>2</v>
      </c>
      <c r="I151" s="168"/>
      <c r="J151" s="169">
        <f>ROUND(I151*H151,2)</f>
        <v>0</v>
      </c>
      <c r="K151" s="165" t="s">
        <v>3</v>
      </c>
      <c r="L151" s="37"/>
      <c r="M151" s="170" t="s">
        <v>3</v>
      </c>
      <c r="N151" s="171" t="s">
        <v>42</v>
      </c>
      <c r="O151" s="70"/>
      <c r="P151" s="172">
        <f>O151*H151</f>
        <v>0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74" t="s">
        <v>144</v>
      </c>
      <c r="AT151" s="174" t="s">
        <v>139</v>
      </c>
      <c r="AU151" s="174" t="s">
        <v>79</v>
      </c>
      <c r="AY151" s="17" t="s">
        <v>135</v>
      </c>
      <c r="BE151" s="175">
        <f>IF(N151="základní",J151,0)</f>
        <v>0</v>
      </c>
      <c r="BF151" s="175">
        <f>IF(N151="snížená",J151,0)</f>
        <v>0</v>
      </c>
      <c r="BG151" s="175">
        <f>IF(N151="zákl. přenesená",J151,0)</f>
        <v>0</v>
      </c>
      <c r="BH151" s="175">
        <f>IF(N151="sníž. přenesená",J151,0)</f>
        <v>0</v>
      </c>
      <c r="BI151" s="175">
        <f>IF(N151="nulová",J151,0)</f>
        <v>0</v>
      </c>
      <c r="BJ151" s="17" t="s">
        <v>79</v>
      </c>
      <c r="BK151" s="175">
        <f>ROUND(I151*H151,2)</f>
        <v>0</v>
      </c>
      <c r="BL151" s="17" t="s">
        <v>144</v>
      </c>
      <c r="BM151" s="174" t="s">
        <v>606</v>
      </c>
    </row>
    <row r="152" s="2" customFormat="1" ht="16.5" customHeight="1">
      <c r="A152" s="36"/>
      <c r="B152" s="162"/>
      <c r="C152" s="163" t="s">
        <v>1215</v>
      </c>
      <c r="D152" s="163" t="s">
        <v>139</v>
      </c>
      <c r="E152" s="164" t="s">
        <v>1624</v>
      </c>
      <c r="F152" s="165" t="s">
        <v>1625</v>
      </c>
      <c r="G152" s="166" t="s">
        <v>294</v>
      </c>
      <c r="H152" s="167">
        <v>130</v>
      </c>
      <c r="I152" s="168"/>
      <c r="J152" s="169">
        <f>ROUND(I152*H152,2)</f>
        <v>0</v>
      </c>
      <c r="K152" s="165" t="s">
        <v>3</v>
      </c>
      <c r="L152" s="37"/>
      <c r="M152" s="170" t="s">
        <v>3</v>
      </c>
      <c r="N152" s="171" t="s">
        <v>42</v>
      </c>
      <c r="O152" s="70"/>
      <c r="P152" s="172">
        <f>O152*H152</f>
        <v>0</v>
      </c>
      <c r="Q152" s="172">
        <v>0</v>
      </c>
      <c r="R152" s="172">
        <f>Q152*H152</f>
        <v>0</v>
      </c>
      <c r="S152" s="172">
        <v>0</v>
      </c>
      <c r="T152" s="173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74" t="s">
        <v>144</v>
      </c>
      <c r="AT152" s="174" t="s">
        <v>139</v>
      </c>
      <c r="AU152" s="174" t="s">
        <v>79</v>
      </c>
      <c r="AY152" s="17" t="s">
        <v>135</v>
      </c>
      <c r="BE152" s="175">
        <f>IF(N152="základní",J152,0)</f>
        <v>0</v>
      </c>
      <c r="BF152" s="175">
        <f>IF(N152="snížená",J152,0)</f>
        <v>0</v>
      </c>
      <c r="BG152" s="175">
        <f>IF(N152="zákl. přenesená",J152,0)</f>
        <v>0</v>
      </c>
      <c r="BH152" s="175">
        <f>IF(N152="sníž. přenesená",J152,0)</f>
        <v>0</v>
      </c>
      <c r="BI152" s="175">
        <f>IF(N152="nulová",J152,0)</f>
        <v>0</v>
      </c>
      <c r="BJ152" s="17" t="s">
        <v>79</v>
      </c>
      <c r="BK152" s="175">
        <f>ROUND(I152*H152,2)</f>
        <v>0</v>
      </c>
      <c r="BL152" s="17" t="s">
        <v>144</v>
      </c>
      <c r="BM152" s="174" t="s">
        <v>581</v>
      </c>
    </row>
    <row r="153" s="2" customFormat="1" ht="16.5" customHeight="1">
      <c r="A153" s="36"/>
      <c r="B153" s="162"/>
      <c r="C153" s="163" t="s">
        <v>1145</v>
      </c>
      <c r="D153" s="163" t="s">
        <v>139</v>
      </c>
      <c r="E153" s="164" t="s">
        <v>1626</v>
      </c>
      <c r="F153" s="165" t="s">
        <v>1627</v>
      </c>
      <c r="G153" s="166" t="s">
        <v>142</v>
      </c>
      <c r="H153" s="167">
        <v>1.3</v>
      </c>
      <c r="I153" s="168"/>
      <c r="J153" s="169">
        <f>ROUND(I153*H153,2)</f>
        <v>0</v>
      </c>
      <c r="K153" s="165" t="s">
        <v>3</v>
      </c>
      <c r="L153" s="37"/>
      <c r="M153" s="170" t="s">
        <v>3</v>
      </c>
      <c r="N153" s="171" t="s">
        <v>42</v>
      </c>
      <c r="O153" s="70"/>
      <c r="P153" s="172">
        <f>O153*H153</f>
        <v>0</v>
      </c>
      <c r="Q153" s="172">
        <v>0</v>
      </c>
      <c r="R153" s="172">
        <f>Q153*H153</f>
        <v>0</v>
      </c>
      <c r="S153" s="172">
        <v>0</v>
      </c>
      <c r="T153" s="173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74" t="s">
        <v>144</v>
      </c>
      <c r="AT153" s="174" t="s">
        <v>139</v>
      </c>
      <c r="AU153" s="174" t="s">
        <v>79</v>
      </c>
      <c r="AY153" s="17" t="s">
        <v>135</v>
      </c>
      <c r="BE153" s="175">
        <f>IF(N153="základní",J153,0)</f>
        <v>0</v>
      </c>
      <c r="BF153" s="175">
        <f>IF(N153="snížená",J153,0)</f>
        <v>0</v>
      </c>
      <c r="BG153" s="175">
        <f>IF(N153="zákl. přenesená",J153,0)</f>
        <v>0</v>
      </c>
      <c r="BH153" s="175">
        <f>IF(N153="sníž. přenesená",J153,0)</f>
        <v>0</v>
      </c>
      <c r="BI153" s="175">
        <f>IF(N153="nulová",J153,0)</f>
        <v>0</v>
      </c>
      <c r="BJ153" s="17" t="s">
        <v>79</v>
      </c>
      <c r="BK153" s="175">
        <f>ROUND(I153*H153,2)</f>
        <v>0</v>
      </c>
      <c r="BL153" s="17" t="s">
        <v>144</v>
      </c>
      <c r="BM153" s="174" t="s">
        <v>596</v>
      </c>
    </row>
    <row r="154" s="12" customFormat="1" ht="25.92" customHeight="1">
      <c r="A154" s="12"/>
      <c r="B154" s="149"/>
      <c r="C154" s="12"/>
      <c r="D154" s="150" t="s">
        <v>70</v>
      </c>
      <c r="E154" s="151" t="s">
        <v>1628</v>
      </c>
      <c r="F154" s="151" t="s">
        <v>1629</v>
      </c>
      <c r="G154" s="12"/>
      <c r="H154" s="12"/>
      <c r="I154" s="152"/>
      <c r="J154" s="153">
        <f>BK154</f>
        <v>0</v>
      </c>
      <c r="K154" s="12"/>
      <c r="L154" s="149"/>
      <c r="M154" s="154"/>
      <c r="N154" s="155"/>
      <c r="O154" s="155"/>
      <c r="P154" s="156">
        <f>SUM(P155:P213)</f>
        <v>0</v>
      </c>
      <c r="Q154" s="155"/>
      <c r="R154" s="156">
        <f>SUM(R155:R213)</f>
        <v>0</v>
      </c>
      <c r="S154" s="155"/>
      <c r="T154" s="157">
        <f>SUM(T155:T213)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50" t="s">
        <v>79</v>
      </c>
      <c r="AT154" s="158" t="s">
        <v>70</v>
      </c>
      <c r="AU154" s="158" t="s">
        <v>71</v>
      </c>
      <c r="AY154" s="150" t="s">
        <v>135</v>
      </c>
      <c r="BK154" s="159">
        <f>SUM(BK155:BK213)</f>
        <v>0</v>
      </c>
    </row>
    <row r="155" s="2" customFormat="1" ht="16.5" customHeight="1">
      <c r="A155" s="36"/>
      <c r="B155" s="162"/>
      <c r="C155" s="163" t="s">
        <v>1221</v>
      </c>
      <c r="D155" s="163" t="s">
        <v>139</v>
      </c>
      <c r="E155" s="164" t="s">
        <v>1630</v>
      </c>
      <c r="F155" s="165" t="s">
        <v>1631</v>
      </c>
      <c r="G155" s="166" t="s">
        <v>186</v>
      </c>
      <c r="H155" s="167">
        <v>2</v>
      </c>
      <c r="I155" s="168"/>
      <c r="J155" s="169">
        <f>ROUND(I155*H155,2)</f>
        <v>0</v>
      </c>
      <c r="K155" s="165" t="s">
        <v>3</v>
      </c>
      <c r="L155" s="37"/>
      <c r="M155" s="170" t="s">
        <v>3</v>
      </c>
      <c r="N155" s="171" t="s">
        <v>42</v>
      </c>
      <c r="O155" s="70"/>
      <c r="P155" s="172">
        <f>O155*H155</f>
        <v>0</v>
      </c>
      <c r="Q155" s="172">
        <v>0</v>
      </c>
      <c r="R155" s="172">
        <f>Q155*H155</f>
        <v>0</v>
      </c>
      <c r="S155" s="172">
        <v>0</v>
      </c>
      <c r="T155" s="173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74" t="s">
        <v>144</v>
      </c>
      <c r="AT155" s="174" t="s">
        <v>139</v>
      </c>
      <c r="AU155" s="174" t="s">
        <v>79</v>
      </c>
      <c r="AY155" s="17" t="s">
        <v>135</v>
      </c>
      <c r="BE155" s="175">
        <f>IF(N155="základní",J155,0)</f>
        <v>0</v>
      </c>
      <c r="BF155" s="175">
        <f>IF(N155="snížená",J155,0)</f>
        <v>0</v>
      </c>
      <c r="BG155" s="175">
        <f>IF(N155="zákl. přenesená",J155,0)</f>
        <v>0</v>
      </c>
      <c r="BH155" s="175">
        <f>IF(N155="sníž. přenesená",J155,0)</f>
        <v>0</v>
      </c>
      <c r="BI155" s="175">
        <f>IF(N155="nulová",J155,0)</f>
        <v>0</v>
      </c>
      <c r="BJ155" s="17" t="s">
        <v>79</v>
      </c>
      <c r="BK155" s="175">
        <f>ROUND(I155*H155,2)</f>
        <v>0</v>
      </c>
      <c r="BL155" s="17" t="s">
        <v>144</v>
      </c>
      <c r="BM155" s="174" t="s">
        <v>364</v>
      </c>
    </row>
    <row r="156" s="2" customFormat="1" ht="16.5" customHeight="1">
      <c r="A156" s="36"/>
      <c r="B156" s="162"/>
      <c r="C156" s="163" t="s">
        <v>1031</v>
      </c>
      <c r="D156" s="163" t="s">
        <v>139</v>
      </c>
      <c r="E156" s="164" t="s">
        <v>1632</v>
      </c>
      <c r="F156" s="165" t="s">
        <v>1633</v>
      </c>
      <c r="G156" s="166" t="s">
        <v>294</v>
      </c>
      <c r="H156" s="167">
        <v>100</v>
      </c>
      <c r="I156" s="168"/>
      <c r="J156" s="169">
        <f>ROUND(I156*H156,2)</f>
        <v>0</v>
      </c>
      <c r="K156" s="165" t="s">
        <v>3</v>
      </c>
      <c r="L156" s="37"/>
      <c r="M156" s="170" t="s">
        <v>3</v>
      </c>
      <c r="N156" s="171" t="s">
        <v>42</v>
      </c>
      <c r="O156" s="70"/>
      <c r="P156" s="172">
        <f>O156*H156</f>
        <v>0</v>
      </c>
      <c r="Q156" s="172">
        <v>0</v>
      </c>
      <c r="R156" s="172">
        <f>Q156*H156</f>
        <v>0</v>
      </c>
      <c r="S156" s="172">
        <v>0</v>
      </c>
      <c r="T156" s="173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74" t="s">
        <v>144</v>
      </c>
      <c r="AT156" s="174" t="s">
        <v>139</v>
      </c>
      <c r="AU156" s="174" t="s">
        <v>79</v>
      </c>
      <c r="AY156" s="17" t="s">
        <v>135</v>
      </c>
      <c r="BE156" s="175">
        <f>IF(N156="základní",J156,0)</f>
        <v>0</v>
      </c>
      <c r="BF156" s="175">
        <f>IF(N156="snížená",J156,0)</f>
        <v>0</v>
      </c>
      <c r="BG156" s="175">
        <f>IF(N156="zákl. přenesená",J156,0)</f>
        <v>0</v>
      </c>
      <c r="BH156" s="175">
        <f>IF(N156="sníž. přenesená",J156,0)</f>
        <v>0</v>
      </c>
      <c r="BI156" s="175">
        <f>IF(N156="nulová",J156,0)</f>
        <v>0</v>
      </c>
      <c r="BJ156" s="17" t="s">
        <v>79</v>
      </c>
      <c r="BK156" s="175">
        <f>ROUND(I156*H156,2)</f>
        <v>0</v>
      </c>
      <c r="BL156" s="17" t="s">
        <v>144</v>
      </c>
      <c r="BM156" s="174" t="s">
        <v>755</v>
      </c>
    </row>
    <row r="157" s="2" customFormat="1" ht="16.5" customHeight="1">
      <c r="A157" s="36"/>
      <c r="B157" s="162"/>
      <c r="C157" s="163" t="s">
        <v>970</v>
      </c>
      <c r="D157" s="163" t="s">
        <v>139</v>
      </c>
      <c r="E157" s="164" t="s">
        <v>1634</v>
      </c>
      <c r="F157" s="165" t="s">
        <v>1635</v>
      </c>
      <c r="G157" s="166" t="s">
        <v>294</v>
      </c>
      <c r="H157" s="167">
        <v>150</v>
      </c>
      <c r="I157" s="168"/>
      <c r="J157" s="169">
        <f>ROUND(I157*H157,2)</f>
        <v>0</v>
      </c>
      <c r="K157" s="165" t="s">
        <v>3</v>
      </c>
      <c r="L157" s="37"/>
      <c r="M157" s="170" t="s">
        <v>3</v>
      </c>
      <c r="N157" s="171" t="s">
        <v>42</v>
      </c>
      <c r="O157" s="70"/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74" t="s">
        <v>144</v>
      </c>
      <c r="AT157" s="174" t="s">
        <v>139</v>
      </c>
      <c r="AU157" s="174" t="s">
        <v>79</v>
      </c>
      <c r="AY157" s="17" t="s">
        <v>135</v>
      </c>
      <c r="BE157" s="175">
        <f>IF(N157="základní",J157,0)</f>
        <v>0</v>
      </c>
      <c r="BF157" s="175">
        <f>IF(N157="snížená",J157,0)</f>
        <v>0</v>
      </c>
      <c r="BG157" s="175">
        <f>IF(N157="zákl. přenesená",J157,0)</f>
        <v>0</v>
      </c>
      <c r="BH157" s="175">
        <f>IF(N157="sníž. přenesená",J157,0)</f>
        <v>0</v>
      </c>
      <c r="BI157" s="175">
        <f>IF(N157="nulová",J157,0)</f>
        <v>0</v>
      </c>
      <c r="BJ157" s="17" t="s">
        <v>79</v>
      </c>
      <c r="BK157" s="175">
        <f>ROUND(I157*H157,2)</f>
        <v>0</v>
      </c>
      <c r="BL157" s="17" t="s">
        <v>144</v>
      </c>
      <c r="BM157" s="174" t="s">
        <v>828</v>
      </c>
    </row>
    <row r="158" s="2" customFormat="1" ht="16.5" customHeight="1">
      <c r="A158" s="36"/>
      <c r="B158" s="162"/>
      <c r="C158" s="163" t="s">
        <v>1151</v>
      </c>
      <c r="D158" s="163" t="s">
        <v>139</v>
      </c>
      <c r="E158" s="164" t="s">
        <v>1636</v>
      </c>
      <c r="F158" s="165" t="s">
        <v>1637</v>
      </c>
      <c r="G158" s="166" t="s">
        <v>294</v>
      </c>
      <c r="H158" s="167">
        <v>250</v>
      </c>
      <c r="I158" s="168"/>
      <c r="J158" s="169">
        <f>ROUND(I158*H158,2)</f>
        <v>0</v>
      </c>
      <c r="K158" s="165" t="s">
        <v>3</v>
      </c>
      <c r="L158" s="37"/>
      <c r="M158" s="170" t="s">
        <v>3</v>
      </c>
      <c r="N158" s="171" t="s">
        <v>42</v>
      </c>
      <c r="O158" s="70"/>
      <c r="P158" s="172">
        <f>O158*H158</f>
        <v>0</v>
      </c>
      <c r="Q158" s="172">
        <v>0</v>
      </c>
      <c r="R158" s="172">
        <f>Q158*H158</f>
        <v>0</v>
      </c>
      <c r="S158" s="172">
        <v>0</v>
      </c>
      <c r="T158" s="173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74" t="s">
        <v>144</v>
      </c>
      <c r="AT158" s="174" t="s">
        <v>139</v>
      </c>
      <c r="AU158" s="174" t="s">
        <v>79</v>
      </c>
      <c r="AY158" s="17" t="s">
        <v>135</v>
      </c>
      <c r="BE158" s="175">
        <f>IF(N158="základní",J158,0)</f>
        <v>0</v>
      </c>
      <c r="BF158" s="175">
        <f>IF(N158="snížená",J158,0)</f>
        <v>0</v>
      </c>
      <c r="BG158" s="175">
        <f>IF(N158="zákl. přenesená",J158,0)</f>
        <v>0</v>
      </c>
      <c r="BH158" s="175">
        <f>IF(N158="sníž. přenesená",J158,0)</f>
        <v>0</v>
      </c>
      <c r="BI158" s="175">
        <f>IF(N158="nulová",J158,0)</f>
        <v>0</v>
      </c>
      <c r="BJ158" s="17" t="s">
        <v>79</v>
      </c>
      <c r="BK158" s="175">
        <f>ROUND(I158*H158,2)</f>
        <v>0</v>
      </c>
      <c r="BL158" s="17" t="s">
        <v>144</v>
      </c>
      <c r="BM158" s="174" t="s">
        <v>837</v>
      </c>
    </row>
    <row r="159" s="2" customFormat="1" ht="16.5" customHeight="1">
      <c r="A159" s="36"/>
      <c r="B159" s="162"/>
      <c r="C159" s="163" t="s">
        <v>1233</v>
      </c>
      <c r="D159" s="163" t="s">
        <v>139</v>
      </c>
      <c r="E159" s="164" t="s">
        <v>1638</v>
      </c>
      <c r="F159" s="165" t="s">
        <v>1639</v>
      </c>
      <c r="G159" s="166" t="s">
        <v>294</v>
      </c>
      <c r="H159" s="167">
        <v>22</v>
      </c>
      <c r="I159" s="168"/>
      <c r="J159" s="169">
        <f>ROUND(I159*H159,2)</f>
        <v>0</v>
      </c>
      <c r="K159" s="165" t="s">
        <v>3</v>
      </c>
      <c r="L159" s="37"/>
      <c r="M159" s="170" t="s">
        <v>3</v>
      </c>
      <c r="N159" s="171" t="s">
        <v>42</v>
      </c>
      <c r="O159" s="70"/>
      <c r="P159" s="172">
        <f>O159*H159</f>
        <v>0</v>
      </c>
      <c r="Q159" s="172">
        <v>0</v>
      </c>
      <c r="R159" s="172">
        <f>Q159*H159</f>
        <v>0</v>
      </c>
      <c r="S159" s="172">
        <v>0</v>
      </c>
      <c r="T159" s="173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74" t="s">
        <v>144</v>
      </c>
      <c r="AT159" s="174" t="s">
        <v>139</v>
      </c>
      <c r="AU159" s="174" t="s">
        <v>79</v>
      </c>
      <c r="AY159" s="17" t="s">
        <v>135</v>
      </c>
      <c r="BE159" s="175">
        <f>IF(N159="základní",J159,0)</f>
        <v>0</v>
      </c>
      <c r="BF159" s="175">
        <f>IF(N159="snížená",J159,0)</f>
        <v>0</v>
      </c>
      <c r="BG159" s="175">
        <f>IF(N159="zákl. přenesená",J159,0)</f>
        <v>0</v>
      </c>
      <c r="BH159" s="175">
        <f>IF(N159="sníž. přenesená",J159,0)</f>
        <v>0</v>
      </c>
      <c r="BI159" s="175">
        <f>IF(N159="nulová",J159,0)</f>
        <v>0</v>
      </c>
      <c r="BJ159" s="17" t="s">
        <v>79</v>
      </c>
      <c r="BK159" s="175">
        <f>ROUND(I159*H159,2)</f>
        <v>0</v>
      </c>
      <c r="BL159" s="17" t="s">
        <v>144</v>
      </c>
      <c r="BM159" s="174" t="s">
        <v>777</v>
      </c>
    </row>
    <row r="160" s="2" customFormat="1" ht="16.5" customHeight="1">
      <c r="A160" s="36"/>
      <c r="B160" s="162"/>
      <c r="C160" s="163" t="s">
        <v>975</v>
      </c>
      <c r="D160" s="163" t="s">
        <v>139</v>
      </c>
      <c r="E160" s="164" t="s">
        <v>1640</v>
      </c>
      <c r="F160" s="165" t="s">
        <v>1641</v>
      </c>
      <c r="G160" s="166" t="s">
        <v>294</v>
      </c>
      <c r="H160" s="167">
        <v>19</v>
      </c>
      <c r="I160" s="168"/>
      <c r="J160" s="169">
        <f>ROUND(I160*H160,2)</f>
        <v>0</v>
      </c>
      <c r="K160" s="165" t="s">
        <v>3</v>
      </c>
      <c r="L160" s="37"/>
      <c r="M160" s="170" t="s">
        <v>3</v>
      </c>
      <c r="N160" s="171" t="s">
        <v>42</v>
      </c>
      <c r="O160" s="70"/>
      <c r="P160" s="172">
        <f>O160*H160</f>
        <v>0</v>
      </c>
      <c r="Q160" s="172">
        <v>0</v>
      </c>
      <c r="R160" s="172">
        <f>Q160*H160</f>
        <v>0</v>
      </c>
      <c r="S160" s="172">
        <v>0</v>
      </c>
      <c r="T160" s="173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74" t="s">
        <v>144</v>
      </c>
      <c r="AT160" s="174" t="s">
        <v>139</v>
      </c>
      <c r="AU160" s="174" t="s">
        <v>79</v>
      </c>
      <c r="AY160" s="17" t="s">
        <v>135</v>
      </c>
      <c r="BE160" s="175">
        <f>IF(N160="základní",J160,0)</f>
        <v>0</v>
      </c>
      <c r="BF160" s="175">
        <f>IF(N160="snížená",J160,0)</f>
        <v>0</v>
      </c>
      <c r="BG160" s="175">
        <f>IF(N160="zákl. přenesená",J160,0)</f>
        <v>0</v>
      </c>
      <c r="BH160" s="175">
        <f>IF(N160="sníž. přenesená",J160,0)</f>
        <v>0</v>
      </c>
      <c r="BI160" s="175">
        <f>IF(N160="nulová",J160,0)</f>
        <v>0</v>
      </c>
      <c r="BJ160" s="17" t="s">
        <v>79</v>
      </c>
      <c r="BK160" s="175">
        <f>ROUND(I160*H160,2)</f>
        <v>0</v>
      </c>
      <c r="BL160" s="17" t="s">
        <v>144</v>
      </c>
      <c r="BM160" s="174" t="s">
        <v>806</v>
      </c>
    </row>
    <row r="161" s="2" customFormat="1" ht="16.5" customHeight="1">
      <c r="A161" s="36"/>
      <c r="B161" s="162"/>
      <c r="C161" s="163" t="s">
        <v>980</v>
      </c>
      <c r="D161" s="163" t="s">
        <v>139</v>
      </c>
      <c r="E161" s="164" t="s">
        <v>1642</v>
      </c>
      <c r="F161" s="165" t="s">
        <v>1643</v>
      </c>
      <c r="G161" s="166" t="s">
        <v>294</v>
      </c>
      <c r="H161" s="167">
        <v>2</v>
      </c>
      <c r="I161" s="168"/>
      <c r="J161" s="169">
        <f>ROUND(I161*H161,2)</f>
        <v>0</v>
      </c>
      <c r="K161" s="165" t="s">
        <v>3</v>
      </c>
      <c r="L161" s="37"/>
      <c r="M161" s="170" t="s">
        <v>3</v>
      </c>
      <c r="N161" s="171" t="s">
        <v>42</v>
      </c>
      <c r="O161" s="70"/>
      <c r="P161" s="172">
        <f>O161*H161</f>
        <v>0</v>
      </c>
      <c r="Q161" s="172">
        <v>0</v>
      </c>
      <c r="R161" s="172">
        <f>Q161*H161</f>
        <v>0</v>
      </c>
      <c r="S161" s="172">
        <v>0</v>
      </c>
      <c r="T161" s="173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74" t="s">
        <v>144</v>
      </c>
      <c r="AT161" s="174" t="s">
        <v>139</v>
      </c>
      <c r="AU161" s="174" t="s">
        <v>79</v>
      </c>
      <c r="AY161" s="17" t="s">
        <v>135</v>
      </c>
      <c r="BE161" s="175">
        <f>IF(N161="základní",J161,0)</f>
        <v>0</v>
      </c>
      <c r="BF161" s="175">
        <f>IF(N161="snížená",J161,0)</f>
        <v>0</v>
      </c>
      <c r="BG161" s="175">
        <f>IF(N161="zákl. přenesená",J161,0)</f>
        <v>0</v>
      </c>
      <c r="BH161" s="175">
        <f>IF(N161="sníž. přenesená",J161,0)</f>
        <v>0</v>
      </c>
      <c r="BI161" s="175">
        <f>IF(N161="nulová",J161,0)</f>
        <v>0</v>
      </c>
      <c r="BJ161" s="17" t="s">
        <v>79</v>
      </c>
      <c r="BK161" s="175">
        <f>ROUND(I161*H161,2)</f>
        <v>0</v>
      </c>
      <c r="BL161" s="17" t="s">
        <v>144</v>
      </c>
      <c r="BM161" s="174" t="s">
        <v>792</v>
      </c>
    </row>
    <row r="162" s="2" customFormat="1" ht="24.15" customHeight="1">
      <c r="A162" s="36"/>
      <c r="B162" s="162"/>
      <c r="C162" s="163" t="s">
        <v>965</v>
      </c>
      <c r="D162" s="163" t="s">
        <v>139</v>
      </c>
      <c r="E162" s="164" t="s">
        <v>1644</v>
      </c>
      <c r="F162" s="165" t="s">
        <v>1645</v>
      </c>
      <c r="G162" s="166" t="s">
        <v>294</v>
      </c>
      <c r="H162" s="167">
        <v>120</v>
      </c>
      <c r="I162" s="168"/>
      <c r="J162" s="169">
        <f>ROUND(I162*H162,2)</f>
        <v>0</v>
      </c>
      <c r="K162" s="165" t="s">
        <v>3</v>
      </c>
      <c r="L162" s="37"/>
      <c r="M162" s="170" t="s">
        <v>3</v>
      </c>
      <c r="N162" s="171" t="s">
        <v>42</v>
      </c>
      <c r="O162" s="70"/>
      <c r="P162" s="172">
        <f>O162*H162</f>
        <v>0</v>
      </c>
      <c r="Q162" s="172">
        <v>0</v>
      </c>
      <c r="R162" s="172">
        <f>Q162*H162</f>
        <v>0</v>
      </c>
      <c r="S162" s="172">
        <v>0</v>
      </c>
      <c r="T162" s="173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74" t="s">
        <v>144</v>
      </c>
      <c r="AT162" s="174" t="s">
        <v>139</v>
      </c>
      <c r="AU162" s="174" t="s">
        <v>79</v>
      </c>
      <c r="AY162" s="17" t="s">
        <v>135</v>
      </c>
      <c r="BE162" s="175">
        <f>IF(N162="základní",J162,0)</f>
        <v>0</v>
      </c>
      <c r="BF162" s="175">
        <f>IF(N162="snížená",J162,0)</f>
        <v>0</v>
      </c>
      <c r="BG162" s="175">
        <f>IF(N162="zákl. přenesená",J162,0)</f>
        <v>0</v>
      </c>
      <c r="BH162" s="175">
        <f>IF(N162="sníž. přenesená",J162,0)</f>
        <v>0</v>
      </c>
      <c r="BI162" s="175">
        <f>IF(N162="nulová",J162,0)</f>
        <v>0</v>
      </c>
      <c r="BJ162" s="17" t="s">
        <v>79</v>
      </c>
      <c r="BK162" s="175">
        <f>ROUND(I162*H162,2)</f>
        <v>0</v>
      </c>
      <c r="BL162" s="17" t="s">
        <v>144</v>
      </c>
      <c r="BM162" s="174" t="s">
        <v>811</v>
      </c>
    </row>
    <row r="163" s="2" customFormat="1" ht="24.15" customHeight="1">
      <c r="A163" s="36"/>
      <c r="B163" s="162"/>
      <c r="C163" s="163" t="s">
        <v>950</v>
      </c>
      <c r="D163" s="163" t="s">
        <v>139</v>
      </c>
      <c r="E163" s="164" t="s">
        <v>1646</v>
      </c>
      <c r="F163" s="165" t="s">
        <v>1647</v>
      </c>
      <c r="G163" s="166" t="s">
        <v>294</v>
      </c>
      <c r="H163" s="167">
        <v>39</v>
      </c>
      <c r="I163" s="168"/>
      <c r="J163" s="169">
        <f>ROUND(I163*H163,2)</f>
        <v>0</v>
      </c>
      <c r="K163" s="165" t="s">
        <v>3</v>
      </c>
      <c r="L163" s="37"/>
      <c r="M163" s="170" t="s">
        <v>3</v>
      </c>
      <c r="N163" s="171" t="s">
        <v>42</v>
      </c>
      <c r="O163" s="70"/>
      <c r="P163" s="172">
        <f>O163*H163</f>
        <v>0</v>
      </c>
      <c r="Q163" s="172">
        <v>0</v>
      </c>
      <c r="R163" s="172">
        <f>Q163*H163</f>
        <v>0</v>
      </c>
      <c r="S163" s="172">
        <v>0</v>
      </c>
      <c r="T163" s="173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74" t="s">
        <v>144</v>
      </c>
      <c r="AT163" s="174" t="s">
        <v>139</v>
      </c>
      <c r="AU163" s="174" t="s">
        <v>79</v>
      </c>
      <c r="AY163" s="17" t="s">
        <v>135</v>
      </c>
      <c r="BE163" s="175">
        <f>IF(N163="základní",J163,0)</f>
        <v>0</v>
      </c>
      <c r="BF163" s="175">
        <f>IF(N163="snížená",J163,0)</f>
        <v>0</v>
      </c>
      <c r="BG163" s="175">
        <f>IF(N163="zákl. přenesená",J163,0)</f>
        <v>0</v>
      </c>
      <c r="BH163" s="175">
        <f>IF(N163="sníž. přenesená",J163,0)</f>
        <v>0</v>
      </c>
      <c r="BI163" s="175">
        <f>IF(N163="nulová",J163,0)</f>
        <v>0</v>
      </c>
      <c r="BJ163" s="17" t="s">
        <v>79</v>
      </c>
      <c r="BK163" s="175">
        <f>ROUND(I163*H163,2)</f>
        <v>0</v>
      </c>
      <c r="BL163" s="17" t="s">
        <v>144</v>
      </c>
      <c r="BM163" s="174" t="s">
        <v>782</v>
      </c>
    </row>
    <row r="164" s="2" customFormat="1" ht="24.15" customHeight="1">
      <c r="A164" s="36"/>
      <c r="B164" s="162"/>
      <c r="C164" s="163" t="s">
        <v>955</v>
      </c>
      <c r="D164" s="163" t="s">
        <v>139</v>
      </c>
      <c r="E164" s="164" t="s">
        <v>1648</v>
      </c>
      <c r="F164" s="165" t="s">
        <v>1649</v>
      </c>
      <c r="G164" s="166" t="s">
        <v>294</v>
      </c>
      <c r="H164" s="167">
        <v>47</v>
      </c>
      <c r="I164" s="168"/>
      <c r="J164" s="169">
        <f>ROUND(I164*H164,2)</f>
        <v>0</v>
      </c>
      <c r="K164" s="165" t="s">
        <v>3</v>
      </c>
      <c r="L164" s="37"/>
      <c r="M164" s="170" t="s">
        <v>3</v>
      </c>
      <c r="N164" s="171" t="s">
        <v>42</v>
      </c>
      <c r="O164" s="70"/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74" t="s">
        <v>144</v>
      </c>
      <c r="AT164" s="174" t="s">
        <v>139</v>
      </c>
      <c r="AU164" s="174" t="s">
        <v>79</v>
      </c>
      <c r="AY164" s="17" t="s">
        <v>135</v>
      </c>
      <c r="BE164" s="175">
        <f>IF(N164="základní",J164,0)</f>
        <v>0</v>
      </c>
      <c r="BF164" s="175">
        <f>IF(N164="snížená",J164,0)</f>
        <v>0</v>
      </c>
      <c r="BG164" s="175">
        <f>IF(N164="zákl. přenesená",J164,0)</f>
        <v>0</v>
      </c>
      <c r="BH164" s="175">
        <f>IF(N164="sníž. přenesená",J164,0)</f>
        <v>0</v>
      </c>
      <c r="BI164" s="175">
        <f>IF(N164="nulová",J164,0)</f>
        <v>0</v>
      </c>
      <c r="BJ164" s="17" t="s">
        <v>79</v>
      </c>
      <c r="BK164" s="175">
        <f>ROUND(I164*H164,2)</f>
        <v>0</v>
      </c>
      <c r="BL164" s="17" t="s">
        <v>144</v>
      </c>
      <c r="BM164" s="174" t="s">
        <v>862</v>
      </c>
    </row>
    <row r="165" s="2" customFormat="1" ht="24.15" customHeight="1">
      <c r="A165" s="36"/>
      <c r="B165" s="162"/>
      <c r="C165" s="163" t="s">
        <v>960</v>
      </c>
      <c r="D165" s="163" t="s">
        <v>139</v>
      </c>
      <c r="E165" s="164" t="s">
        <v>1650</v>
      </c>
      <c r="F165" s="165" t="s">
        <v>1651</v>
      </c>
      <c r="G165" s="166" t="s">
        <v>294</v>
      </c>
      <c r="H165" s="167">
        <v>18</v>
      </c>
      <c r="I165" s="168"/>
      <c r="J165" s="169">
        <f>ROUND(I165*H165,2)</f>
        <v>0</v>
      </c>
      <c r="K165" s="165" t="s">
        <v>3</v>
      </c>
      <c r="L165" s="37"/>
      <c r="M165" s="170" t="s">
        <v>3</v>
      </c>
      <c r="N165" s="171" t="s">
        <v>42</v>
      </c>
      <c r="O165" s="70"/>
      <c r="P165" s="172">
        <f>O165*H165</f>
        <v>0</v>
      </c>
      <c r="Q165" s="172">
        <v>0</v>
      </c>
      <c r="R165" s="172">
        <f>Q165*H165</f>
        <v>0</v>
      </c>
      <c r="S165" s="172">
        <v>0</v>
      </c>
      <c r="T165" s="173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74" t="s">
        <v>144</v>
      </c>
      <c r="AT165" s="174" t="s">
        <v>139</v>
      </c>
      <c r="AU165" s="174" t="s">
        <v>79</v>
      </c>
      <c r="AY165" s="17" t="s">
        <v>135</v>
      </c>
      <c r="BE165" s="175">
        <f>IF(N165="základní",J165,0)</f>
        <v>0</v>
      </c>
      <c r="BF165" s="175">
        <f>IF(N165="snížená",J165,0)</f>
        <v>0</v>
      </c>
      <c r="BG165" s="175">
        <f>IF(N165="zákl. přenesená",J165,0)</f>
        <v>0</v>
      </c>
      <c r="BH165" s="175">
        <f>IF(N165="sníž. přenesená",J165,0)</f>
        <v>0</v>
      </c>
      <c r="BI165" s="175">
        <f>IF(N165="nulová",J165,0)</f>
        <v>0</v>
      </c>
      <c r="BJ165" s="17" t="s">
        <v>79</v>
      </c>
      <c r="BK165" s="175">
        <f>ROUND(I165*H165,2)</f>
        <v>0</v>
      </c>
      <c r="BL165" s="17" t="s">
        <v>144</v>
      </c>
      <c r="BM165" s="174" t="s">
        <v>871</v>
      </c>
    </row>
    <row r="166" s="2" customFormat="1" ht="24.15" customHeight="1">
      <c r="A166" s="36"/>
      <c r="B166" s="162"/>
      <c r="C166" s="163" t="s">
        <v>1025</v>
      </c>
      <c r="D166" s="163" t="s">
        <v>139</v>
      </c>
      <c r="E166" s="164" t="s">
        <v>1652</v>
      </c>
      <c r="F166" s="165" t="s">
        <v>1653</v>
      </c>
      <c r="G166" s="166" t="s">
        <v>294</v>
      </c>
      <c r="H166" s="167">
        <v>18</v>
      </c>
      <c r="I166" s="168"/>
      <c r="J166" s="169">
        <f>ROUND(I166*H166,2)</f>
        <v>0</v>
      </c>
      <c r="K166" s="165" t="s">
        <v>3</v>
      </c>
      <c r="L166" s="37"/>
      <c r="M166" s="170" t="s">
        <v>3</v>
      </c>
      <c r="N166" s="171" t="s">
        <v>42</v>
      </c>
      <c r="O166" s="70"/>
      <c r="P166" s="172">
        <f>O166*H166</f>
        <v>0</v>
      </c>
      <c r="Q166" s="172">
        <v>0</v>
      </c>
      <c r="R166" s="172">
        <f>Q166*H166</f>
        <v>0</v>
      </c>
      <c r="S166" s="172">
        <v>0</v>
      </c>
      <c r="T166" s="173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74" t="s">
        <v>144</v>
      </c>
      <c r="AT166" s="174" t="s">
        <v>139</v>
      </c>
      <c r="AU166" s="174" t="s">
        <v>79</v>
      </c>
      <c r="AY166" s="17" t="s">
        <v>135</v>
      </c>
      <c r="BE166" s="175">
        <f>IF(N166="základní",J166,0)</f>
        <v>0</v>
      </c>
      <c r="BF166" s="175">
        <f>IF(N166="snížená",J166,0)</f>
        <v>0</v>
      </c>
      <c r="BG166" s="175">
        <f>IF(N166="zákl. přenesená",J166,0)</f>
        <v>0</v>
      </c>
      <c r="BH166" s="175">
        <f>IF(N166="sníž. přenesená",J166,0)</f>
        <v>0</v>
      </c>
      <c r="BI166" s="175">
        <f>IF(N166="nulová",J166,0)</f>
        <v>0</v>
      </c>
      <c r="BJ166" s="17" t="s">
        <v>79</v>
      </c>
      <c r="BK166" s="175">
        <f>ROUND(I166*H166,2)</f>
        <v>0</v>
      </c>
      <c r="BL166" s="17" t="s">
        <v>144</v>
      </c>
      <c r="BM166" s="174" t="s">
        <v>880</v>
      </c>
    </row>
    <row r="167" s="2" customFormat="1" ht="16.5" customHeight="1">
      <c r="A167" s="36"/>
      <c r="B167" s="162"/>
      <c r="C167" s="163" t="s">
        <v>435</v>
      </c>
      <c r="D167" s="163" t="s">
        <v>139</v>
      </c>
      <c r="E167" s="164" t="s">
        <v>1654</v>
      </c>
      <c r="F167" s="165" t="s">
        <v>1593</v>
      </c>
      <c r="G167" s="166" t="s">
        <v>294</v>
      </c>
      <c r="H167" s="167">
        <v>252</v>
      </c>
      <c r="I167" s="168"/>
      <c r="J167" s="169">
        <f>ROUND(I167*H167,2)</f>
        <v>0</v>
      </c>
      <c r="K167" s="165" t="s">
        <v>3</v>
      </c>
      <c r="L167" s="37"/>
      <c r="M167" s="170" t="s">
        <v>3</v>
      </c>
      <c r="N167" s="171" t="s">
        <v>42</v>
      </c>
      <c r="O167" s="70"/>
      <c r="P167" s="172">
        <f>O167*H167</f>
        <v>0</v>
      </c>
      <c r="Q167" s="172">
        <v>0</v>
      </c>
      <c r="R167" s="172">
        <f>Q167*H167</f>
        <v>0</v>
      </c>
      <c r="S167" s="172">
        <v>0</v>
      </c>
      <c r="T167" s="173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74" t="s">
        <v>144</v>
      </c>
      <c r="AT167" s="174" t="s">
        <v>139</v>
      </c>
      <c r="AU167" s="174" t="s">
        <v>79</v>
      </c>
      <c r="AY167" s="17" t="s">
        <v>135</v>
      </c>
      <c r="BE167" s="175">
        <f>IF(N167="základní",J167,0)</f>
        <v>0</v>
      </c>
      <c r="BF167" s="175">
        <f>IF(N167="snížená",J167,0)</f>
        <v>0</v>
      </c>
      <c r="BG167" s="175">
        <f>IF(N167="zákl. přenesená",J167,0)</f>
        <v>0</v>
      </c>
      <c r="BH167" s="175">
        <f>IF(N167="sníž. přenesená",J167,0)</f>
        <v>0</v>
      </c>
      <c r="BI167" s="175">
        <f>IF(N167="nulová",J167,0)</f>
        <v>0</v>
      </c>
      <c r="BJ167" s="17" t="s">
        <v>79</v>
      </c>
      <c r="BK167" s="175">
        <f>ROUND(I167*H167,2)</f>
        <v>0</v>
      </c>
      <c r="BL167" s="17" t="s">
        <v>144</v>
      </c>
      <c r="BM167" s="174" t="s">
        <v>1018</v>
      </c>
    </row>
    <row r="168" s="2" customFormat="1" ht="16.5" customHeight="1">
      <c r="A168" s="36"/>
      <c r="B168" s="162"/>
      <c r="C168" s="163" t="s">
        <v>460</v>
      </c>
      <c r="D168" s="163" t="s">
        <v>139</v>
      </c>
      <c r="E168" s="164" t="s">
        <v>1655</v>
      </c>
      <c r="F168" s="165" t="s">
        <v>1656</v>
      </c>
      <c r="G168" s="166" t="s">
        <v>294</v>
      </c>
      <c r="H168" s="167">
        <v>44</v>
      </c>
      <c r="I168" s="168"/>
      <c r="J168" s="169">
        <f>ROUND(I168*H168,2)</f>
        <v>0</v>
      </c>
      <c r="K168" s="165" t="s">
        <v>3</v>
      </c>
      <c r="L168" s="37"/>
      <c r="M168" s="170" t="s">
        <v>3</v>
      </c>
      <c r="N168" s="171" t="s">
        <v>42</v>
      </c>
      <c r="O168" s="70"/>
      <c r="P168" s="172">
        <f>O168*H168</f>
        <v>0</v>
      </c>
      <c r="Q168" s="172">
        <v>0</v>
      </c>
      <c r="R168" s="172">
        <f>Q168*H168</f>
        <v>0</v>
      </c>
      <c r="S168" s="172">
        <v>0</v>
      </c>
      <c r="T168" s="173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74" t="s">
        <v>144</v>
      </c>
      <c r="AT168" s="174" t="s">
        <v>139</v>
      </c>
      <c r="AU168" s="174" t="s">
        <v>79</v>
      </c>
      <c r="AY168" s="17" t="s">
        <v>135</v>
      </c>
      <c r="BE168" s="175">
        <f>IF(N168="základní",J168,0)</f>
        <v>0</v>
      </c>
      <c r="BF168" s="175">
        <f>IF(N168="snížená",J168,0)</f>
        <v>0</v>
      </c>
      <c r="BG168" s="175">
        <f>IF(N168="zákl. přenesená",J168,0)</f>
        <v>0</v>
      </c>
      <c r="BH168" s="175">
        <f>IF(N168="sníž. přenesená",J168,0)</f>
        <v>0</v>
      </c>
      <c r="BI168" s="175">
        <f>IF(N168="nulová",J168,0)</f>
        <v>0</v>
      </c>
      <c r="BJ168" s="17" t="s">
        <v>79</v>
      </c>
      <c r="BK168" s="175">
        <f>ROUND(I168*H168,2)</f>
        <v>0</v>
      </c>
      <c r="BL168" s="17" t="s">
        <v>144</v>
      </c>
      <c r="BM168" s="174" t="s">
        <v>757</v>
      </c>
    </row>
    <row r="169" s="2" customFormat="1" ht="16.5" customHeight="1">
      <c r="A169" s="36"/>
      <c r="B169" s="162"/>
      <c r="C169" s="163" t="s">
        <v>455</v>
      </c>
      <c r="D169" s="163" t="s">
        <v>139</v>
      </c>
      <c r="E169" s="164" t="s">
        <v>1657</v>
      </c>
      <c r="F169" s="165" t="s">
        <v>1658</v>
      </c>
      <c r="G169" s="166" t="s">
        <v>294</v>
      </c>
      <c r="H169" s="167">
        <v>16</v>
      </c>
      <c r="I169" s="168"/>
      <c r="J169" s="169">
        <f>ROUND(I169*H169,2)</f>
        <v>0</v>
      </c>
      <c r="K169" s="165" t="s">
        <v>3</v>
      </c>
      <c r="L169" s="37"/>
      <c r="M169" s="170" t="s">
        <v>3</v>
      </c>
      <c r="N169" s="171" t="s">
        <v>42</v>
      </c>
      <c r="O169" s="70"/>
      <c r="P169" s="172">
        <f>O169*H169</f>
        <v>0</v>
      </c>
      <c r="Q169" s="172">
        <v>0</v>
      </c>
      <c r="R169" s="172">
        <f>Q169*H169</f>
        <v>0</v>
      </c>
      <c r="S169" s="172">
        <v>0</v>
      </c>
      <c r="T169" s="173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74" t="s">
        <v>144</v>
      </c>
      <c r="AT169" s="174" t="s">
        <v>139</v>
      </c>
      <c r="AU169" s="174" t="s">
        <v>79</v>
      </c>
      <c r="AY169" s="17" t="s">
        <v>135</v>
      </c>
      <c r="BE169" s="175">
        <f>IF(N169="základní",J169,0)</f>
        <v>0</v>
      </c>
      <c r="BF169" s="175">
        <f>IF(N169="snížená",J169,0)</f>
        <v>0</v>
      </c>
      <c r="BG169" s="175">
        <f>IF(N169="zákl. přenesená",J169,0)</f>
        <v>0</v>
      </c>
      <c r="BH169" s="175">
        <f>IF(N169="sníž. přenesená",J169,0)</f>
        <v>0</v>
      </c>
      <c r="BI169" s="175">
        <f>IF(N169="nulová",J169,0)</f>
        <v>0</v>
      </c>
      <c r="BJ169" s="17" t="s">
        <v>79</v>
      </c>
      <c r="BK169" s="175">
        <f>ROUND(I169*H169,2)</f>
        <v>0</v>
      </c>
      <c r="BL169" s="17" t="s">
        <v>144</v>
      </c>
      <c r="BM169" s="174" t="s">
        <v>568</v>
      </c>
    </row>
    <row r="170" s="2" customFormat="1" ht="16.5" customHeight="1">
      <c r="A170" s="36"/>
      <c r="B170" s="162"/>
      <c r="C170" s="163" t="s">
        <v>440</v>
      </c>
      <c r="D170" s="163" t="s">
        <v>139</v>
      </c>
      <c r="E170" s="164" t="s">
        <v>1659</v>
      </c>
      <c r="F170" s="165" t="s">
        <v>1660</v>
      </c>
      <c r="G170" s="166" t="s">
        <v>294</v>
      </c>
      <c r="H170" s="167">
        <v>16</v>
      </c>
      <c r="I170" s="168"/>
      <c r="J170" s="169">
        <f>ROUND(I170*H170,2)</f>
        <v>0</v>
      </c>
      <c r="K170" s="165" t="s">
        <v>3</v>
      </c>
      <c r="L170" s="37"/>
      <c r="M170" s="170" t="s">
        <v>3</v>
      </c>
      <c r="N170" s="171" t="s">
        <v>42</v>
      </c>
      <c r="O170" s="70"/>
      <c r="P170" s="172">
        <f>O170*H170</f>
        <v>0</v>
      </c>
      <c r="Q170" s="172">
        <v>0</v>
      </c>
      <c r="R170" s="172">
        <f>Q170*H170</f>
        <v>0</v>
      </c>
      <c r="S170" s="172">
        <v>0</v>
      </c>
      <c r="T170" s="173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74" t="s">
        <v>144</v>
      </c>
      <c r="AT170" s="174" t="s">
        <v>139</v>
      </c>
      <c r="AU170" s="174" t="s">
        <v>79</v>
      </c>
      <c r="AY170" s="17" t="s">
        <v>135</v>
      </c>
      <c r="BE170" s="175">
        <f>IF(N170="základní",J170,0)</f>
        <v>0</v>
      </c>
      <c r="BF170" s="175">
        <f>IF(N170="snížená",J170,0)</f>
        <v>0</v>
      </c>
      <c r="BG170" s="175">
        <f>IF(N170="zákl. přenesená",J170,0)</f>
        <v>0</v>
      </c>
      <c r="BH170" s="175">
        <f>IF(N170="sníž. přenesená",J170,0)</f>
        <v>0</v>
      </c>
      <c r="BI170" s="175">
        <f>IF(N170="nulová",J170,0)</f>
        <v>0</v>
      </c>
      <c r="BJ170" s="17" t="s">
        <v>79</v>
      </c>
      <c r="BK170" s="175">
        <f>ROUND(I170*H170,2)</f>
        <v>0</v>
      </c>
      <c r="BL170" s="17" t="s">
        <v>144</v>
      </c>
      <c r="BM170" s="174" t="s">
        <v>823</v>
      </c>
    </row>
    <row r="171" s="2" customFormat="1" ht="16.5" customHeight="1">
      <c r="A171" s="36"/>
      <c r="B171" s="162"/>
      <c r="C171" s="163" t="s">
        <v>445</v>
      </c>
      <c r="D171" s="163" t="s">
        <v>139</v>
      </c>
      <c r="E171" s="164" t="s">
        <v>1661</v>
      </c>
      <c r="F171" s="165" t="s">
        <v>1662</v>
      </c>
      <c r="G171" s="166" t="s">
        <v>294</v>
      </c>
      <c r="H171" s="167">
        <v>14</v>
      </c>
      <c r="I171" s="168"/>
      <c r="J171" s="169">
        <f>ROUND(I171*H171,2)</f>
        <v>0</v>
      </c>
      <c r="K171" s="165" t="s">
        <v>3</v>
      </c>
      <c r="L171" s="37"/>
      <c r="M171" s="170" t="s">
        <v>3</v>
      </c>
      <c r="N171" s="171" t="s">
        <v>42</v>
      </c>
      <c r="O171" s="70"/>
      <c r="P171" s="172">
        <f>O171*H171</f>
        <v>0</v>
      </c>
      <c r="Q171" s="172">
        <v>0</v>
      </c>
      <c r="R171" s="172">
        <f>Q171*H171</f>
        <v>0</v>
      </c>
      <c r="S171" s="172">
        <v>0</v>
      </c>
      <c r="T171" s="173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74" t="s">
        <v>144</v>
      </c>
      <c r="AT171" s="174" t="s">
        <v>139</v>
      </c>
      <c r="AU171" s="174" t="s">
        <v>79</v>
      </c>
      <c r="AY171" s="17" t="s">
        <v>135</v>
      </c>
      <c r="BE171" s="175">
        <f>IF(N171="základní",J171,0)</f>
        <v>0</v>
      </c>
      <c r="BF171" s="175">
        <f>IF(N171="snížená",J171,0)</f>
        <v>0</v>
      </c>
      <c r="BG171" s="175">
        <f>IF(N171="zákl. přenesená",J171,0)</f>
        <v>0</v>
      </c>
      <c r="BH171" s="175">
        <f>IF(N171="sníž. přenesená",J171,0)</f>
        <v>0</v>
      </c>
      <c r="BI171" s="175">
        <f>IF(N171="nulová",J171,0)</f>
        <v>0</v>
      </c>
      <c r="BJ171" s="17" t="s">
        <v>79</v>
      </c>
      <c r="BK171" s="175">
        <f>ROUND(I171*H171,2)</f>
        <v>0</v>
      </c>
      <c r="BL171" s="17" t="s">
        <v>144</v>
      </c>
      <c r="BM171" s="174" t="s">
        <v>990</v>
      </c>
    </row>
    <row r="172" s="2" customFormat="1" ht="16.5" customHeight="1">
      <c r="A172" s="36"/>
      <c r="B172" s="162"/>
      <c r="C172" s="163" t="s">
        <v>450</v>
      </c>
      <c r="D172" s="163" t="s">
        <v>139</v>
      </c>
      <c r="E172" s="164" t="s">
        <v>1663</v>
      </c>
      <c r="F172" s="165" t="s">
        <v>1664</v>
      </c>
      <c r="G172" s="166" t="s">
        <v>294</v>
      </c>
      <c r="H172" s="167">
        <v>12</v>
      </c>
      <c r="I172" s="168"/>
      <c r="J172" s="169">
        <f>ROUND(I172*H172,2)</f>
        <v>0</v>
      </c>
      <c r="K172" s="165" t="s">
        <v>3</v>
      </c>
      <c r="L172" s="37"/>
      <c r="M172" s="170" t="s">
        <v>3</v>
      </c>
      <c r="N172" s="171" t="s">
        <v>42</v>
      </c>
      <c r="O172" s="70"/>
      <c r="P172" s="172">
        <f>O172*H172</f>
        <v>0</v>
      </c>
      <c r="Q172" s="172">
        <v>0</v>
      </c>
      <c r="R172" s="172">
        <f>Q172*H172</f>
        <v>0</v>
      </c>
      <c r="S172" s="172">
        <v>0</v>
      </c>
      <c r="T172" s="173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74" t="s">
        <v>144</v>
      </c>
      <c r="AT172" s="174" t="s">
        <v>139</v>
      </c>
      <c r="AU172" s="174" t="s">
        <v>79</v>
      </c>
      <c r="AY172" s="17" t="s">
        <v>135</v>
      </c>
      <c r="BE172" s="175">
        <f>IF(N172="základní",J172,0)</f>
        <v>0</v>
      </c>
      <c r="BF172" s="175">
        <f>IF(N172="snížená",J172,0)</f>
        <v>0</v>
      </c>
      <c r="BG172" s="175">
        <f>IF(N172="zákl. přenesená",J172,0)</f>
        <v>0</v>
      </c>
      <c r="BH172" s="175">
        <f>IF(N172="sníž. přenesená",J172,0)</f>
        <v>0</v>
      </c>
      <c r="BI172" s="175">
        <f>IF(N172="nulová",J172,0)</f>
        <v>0</v>
      </c>
      <c r="BJ172" s="17" t="s">
        <v>79</v>
      </c>
      <c r="BK172" s="175">
        <f>ROUND(I172*H172,2)</f>
        <v>0</v>
      </c>
      <c r="BL172" s="17" t="s">
        <v>144</v>
      </c>
      <c r="BM172" s="174" t="s">
        <v>934</v>
      </c>
    </row>
    <row r="173" s="2" customFormat="1" ht="16.5" customHeight="1">
      <c r="A173" s="36"/>
      <c r="B173" s="162"/>
      <c r="C173" s="163" t="s">
        <v>857</v>
      </c>
      <c r="D173" s="163" t="s">
        <v>139</v>
      </c>
      <c r="E173" s="164" t="s">
        <v>1665</v>
      </c>
      <c r="F173" s="165" t="s">
        <v>1666</v>
      </c>
      <c r="G173" s="166" t="s">
        <v>294</v>
      </c>
      <c r="H173" s="167">
        <v>20</v>
      </c>
      <c r="I173" s="168"/>
      <c r="J173" s="169">
        <f>ROUND(I173*H173,2)</f>
        <v>0</v>
      </c>
      <c r="K173" s="165" t="s">
        <v>3</v>
      </c>
      <c r="L173" s="37"/>
      <c r="M173" s="170" t="s">
        <v>3</v>
      </c>
      <c r="N173" s="171" t="s">
        <v>42</v>
      </c>
      <c r="O173" s="70"/>
      <c r="P173" s="172">
        <f>O173*H173</f>
        <v>0</v>
      </c>
      <c r="Q173" s="172">
        <v>0</v>
      </c>
      <c r="R173" s="172">
        <f>Q173*H173</f>
        <v>0</v>
      </c>
      <c r="S173" s="172">
        <v>0</v>
      </c>
      <c r="T173" s="173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74" t="s">
        <v>144</v>
      </c>
      <c r="AT173" s="174" t="s">
        <v>139</v>
      </c>
      <c r="AU173" s="174" t="s">
        <v>79</v>
      </c>
      <c r="AY173" s="17" t="s">
        <v>135</v>
      </c>
      <c r="BE173" s="175">
        <f>IF(N173="základní",J173,0)</f>
        <v>0</v>
      </c>
      <c r="BF173" s="175">
        <f>IF(N173="snížená",J173,0)</f>
        <v>0</v>
      </c>
      <c r="BG173" s="175">
        <f>IF(N173="zákl. přenesená",J173,0)</f>
        <v>0</v>
      </c>
      <c r="BH173" s="175">
        <f>IF(N173="sníž. přenesená",J173,0)</f>
        <v>0</v>
      </c>
      <c r="BI173" s="175">
        <f>IF(N173="nulová",J173,0)</f>
        <v>0</v>
      </c>
      <c r="BJ173" s="17" t="s">
        <v>79</v>
      </c>
      <c r="BK173" s="175">
        <f>ROUND(I173*H173,2)</f>
        <v>0</v>
      </c>
      <c r="BL173" s="17" t="s">
        <v>144</v>
      </c>
      <c r="BM173" s="174" t="s">
        <v>521</v>
      </c>
    </row>
    <row r="174" s="2" customFormat="1" ht="16.5" customHeight="1">
      <c r="A174" s="36"/>
      <c r="B174" s="162"/>
      <c r="C174" s="163" t="s">
        <v>852</v>
      </c>
      <c r="D174" s="163" t="s">
        <v>139</v>
      </c>
      <c r="E174" s="164" t="s">
        <v>1667</v>
      </c>
      <c r="F174" s="165" t="s">
        <v>1668</v>
      </c>
      <c r="G174" s="166" t="s">
        <v>294</v>
      </c>
      <c r="H174" s="167">
        <v>6</v>
      </c>
      <c r="I174" s="168"/>
      <c r="J174" s="169">
        <f>ROUND(I174*H174,2)</f>
        <v>0</v>
      </c>
      <c r="K174" s="165" t="s">
        <v>3</v>
      </c>
      <c r="L174" s="37"/>
      <c r="M174" s="170" t="s">
        <v>3</v>
      </c>
      <c r="N174" s="171" t="s">
        <v>42</v>
      </c>
      <c r="O174" s="70"/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74" t="s">
        <v>144</v>
      </c>
      <c r="AT174" s="174" t="s">
        <v>139</v>
      </c>
      <c r="AU174" s="174" t="s">
        <v>79</v>
      </c>
      <c r="AY174" s="17" t="s">
        <v>135</v>
      </c>
      <c r="BE174" s="175">
        <f>IF(N174="základní",J174,0)</f>
        <v>0</v>
      </c>
      <c r="BF174" s="175">
        <f>IF(N174="snížená",J174,0)</f>
        <v>0</v>
      </c>
      <c r="BG174" s="175">
        <f>IF(N174="zákl. přenesená",J174,0)</f>
        <v>0</v>
      </c>
      <c r="BH174" s="175">
        <f>IF(N174="sníž. přenesená",J174,0)</f>
        <v>0</v>
      </c>
      <c r="BI174" s="175">
        <f>IF(N174="nulová",J174,0)</f>
        <v>0</v>
      </c>
      <c r="BJ174" s="17" t="s">
        <v>79</v>
      </c>
      <c r="BK174" s="175">
        <f>ROUND(I174*H174,2)</f>
        <v>0</v>
      </c>
      <c r="BL174" s="17" t="s">
        <v>144</v>
      </c>
      <c r="BM174" s="174" t="s">
        <v>531</v>
      </c>
    </row>
    <row r="175" s="2" customFormat="1" ht="16.5" customHeight="1">
      <c r="A175" s="36"/>
      <c r="B175" s="162"/>
      <c r="C175" s="163" t="s">
        <v>354</v>
      </c>
      <c r="D175" s="163" t="s">
        <v>139</v>
      </c>
      <c r="E175" s="164" t="s">
        <v>1669</v>
      </c>
      <c r="F175" s="165" t="s">
        <v>1670</v>
      </c>
      <c r="G175" s="166" t="s">
        <v>294</v>
      </c>
      <c r="H175" s="167">
        <v>18</v>
      </c>
      <c r="I175" s="168"/>
      <c r="J175" s="169">
        <f>ROUND(I175*H175,2)</f>
        <v>0</v>
      </c>
      <c r="K175" s="165" t="s">
        <v>3</v>
      </c>
      <c r="L175" s="37"/>
      <c r="M175" s="170" t="s">
        <v>3</v>
      </c>
      <c r="N175" s="171" t="s">
        <v>42</v>
      </c>
      <c r="O175" s="70"/>
      <c r="P175" s="172">
        <f>O175*H175</f>
        <v>0</v>
      </c>
      <c r="Q175" s="172">
        <v>0</v>
      </c>
      <c r="R175" s="172">
        <f>Q175*H175</f>
        <v>0</v>
      </c>
      <c r="S175" s="172">
        <v>0</v>
      </c>
      <c r="T175" s="173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174" t="s">
        <v>144</v>
      </c>
      <c r="AT175" s="174" t="s">
        <v>139</v>
      </c>
      <c r="AU175" s="174" t="s">
        <v>79</v>
      </c>
      <c r="AY175" s="17" t="s">
        <v>135</v>
      </c>
      <c r="BE175" s="175">
        <f>IF(N175="základní",J175,0)</f>
        <v>0</v>
      </c>
      <c r="BF175" s="175">
        <f>IF(N175="snížená",J175,0)</f>
        <v>0</v>
      </c>
      <c r="BG175" s="175">
        <f>IF(N175="zákl. přenesená",J175,0)</f>
        <v>0</v>
      </c>
      <c r="BH175" s="175">
        <f>IF(N175="sníž. přenesená",J175,0)</f>
        <v>0</v>
      </c>
      <c r="BI175" s="175">
        <f>IF(N175="nulová",J175,0)</f>
        <v>0</v>
      </c>
      <c r="BJ175" s="17" t="s">
        <v>79</v>
      </c>
      <c r="BK175" s="175">
        <f>ROUND(I175*H175,2)</f>
        <v>0</v>
      </c>
      <c r="BL175" s="17" t="s">
        <v>144</v>
      </c>
      <c r="BM175" s="174" t="s">
        <v>541</v>
      </c>
    </row>
    <row r="176" s="2" customFormat="1" ht="16.5" customHeight="1">
      <c r="A176" s="36"/>
      <c r="B176" s="162"/>
      <c r="C176" s="163" t="s">
        <v>350</v>
      </c>
      <c r="D176" s="163" t="s">
        <v>139</v>
      </c>
      <c r="E176" s="164" t="s">
        <v>1671</v>
      </c>
      <c r="F176" s="165" t="s">
        <v>1672</v>
      </c>
      <c r="G176" s="166" t="s">
        <v>294</v>
      </c>
      <c r="H176" s="167">
        <v>8</v>
      </c>
      <c r="I176" s="168"/>
      <c r="J176" s="169">
        <f>ROUND(I176*H176,2)</f>
        <v>0</v>
      </c>
      <c r="K176" s="165" t="s">
        <v>3</v>
      </c>
      <c r="L176" s="37"/>
      <c r="M176" s="170" t="s">
        <v>3</v>
      </c>
      <c r="N176" s="171" t="s">
        <v>42</v>
      </c>
      <c r="O176" s="70"/>
      <c r="P176" s="172">
        <f>O176*H176</f>
        <v>0</v>
      </c>
      <c r="Q176" s="172">
        <v>0</v>
      </c>
      <c r="R176" s="172">
        <f>Q176*H176</f>
        <v>0</v>
      </c>
      <c r="S176" s="172">
        <v>0</v>
      </c>
      <c r="T176" s="173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74" t="s">
        <v>144</v>
      </c>
      <c r="AT176" s="174" t="s">
        <v>139</v>
      </c>
      <c r="AU176" s="174" t="s">
        <v>79</v>
      </c>
      <c r="AY176" s="17" t="s">
        <v>135</v>
      </c>
      <c r="BE176" s="175">
        <f>IF(N176="základní",J176,0)</f>
        <v>0</v>
      </c>
      <c r="BF176" s="175">
        <f>IF(N176="snížená",J176,0)</f>
        <v>0</v>
      </c>
      <c r="BG176" s="175">
        <f>IF(N176="zákl. přenesená",J176,0)</f>
        <v>0</v>
      </c>
      <c r="BH176" s="175">
        <f>IF(N176="sníž. přenesená",J176,0)</f>
        <v>0</v>
      </c>
      <c r="BI176" s="175">
        <f>IF(N176="nulová",J176,0)</f>
        <v>0</v>
      </c>
      <c r="BJ176" s="17" t="s">
        <v>79</v>
      </c>
      <c r="BK176" s="175">
        <f>ROUND(I176*H176,2)</f>
        <v>0</v>
      </c>
      <c r="BL176" s="17" t="s">
        <v>144</v>
      </c>
      <c r="BM176" s="174" t="s">
        <v>1277</v>
      </c>
    </row>
    <row r="177" s="2" customFormat="1" ht="16.5" customHeight="1">
      <c r="A177" s="36"/>
      <c r="B177" s="162"/>
      <c r="C177" s="163" t="s">
        <v>359</v>
      </c>
      <c r="D177" s="163" t="s">
        <v>139</v>
      </c>
      <c r="E177" s="164" t="s">
        <v>1673</v>
      </c>
      <c r="F177" s="165" t="s">
        <v>1674</v>
      </c>
      <c r="G177" s="166" t="s">
        <v>294</v>
      </c>
      <c r="H177" s="167">
        <v>8</v>
      </c>
      <c r="I177" s="168"/>
      <c r="J177" s="169">
        <f>ROUND(I177*H177,2)</f>
        <v>0</v>
      </c>
      <c r="K177" s="165" t="s">
        <v>3</v>
      </c>
      <c r="L177" s="37"/>
      <c r="M177" s="170" t="s">
        <v>3</v>
      </c>
      <c r="N177" s="171" t="s">
        <v>42</v>
      </c>
      <c r="O177" s="70"/>
      <c r="P177" s="172">
        <f>O177*H177</f>
        <v>0</v>
      </c>
      <c r="Q177" s="172">
        <v>0</v>
      </c>
      <c r="R177" s="172">
        <f>Q177*H177</f>
        <v>0</v>
      </c>
      <c r="S177" s="172">
        <v>0</v>
      </c>
      <c r="T177" s="173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74" t="s">
        <v>144</v>
      </c>
      <c r="AT177" s="174" t="s">
        <v>139</v>
      </c>
      <c r="AU177" s="174" t="s">
        <v>79</v>
      </c>
      <c r="AY177" s="17" t="s">
        <v>135</v>
      </c>
      <c r="BE177" s="175">
        <f>IF(N177="základní",J177,0)</f>
        <v>0</v>
      </c>
      <c r="BF177" s="175">
        <f>IF(N177="snížená",J177,0)</f>
        <v>0</v>
      </c>
      <c r="BG177" s="175">
        <f>IF(N177="zákl. přenesená",J177,0)</f>
        <v>0</v>
      </c>
      <c r="BH177" s="175">
        <f>IF(N177="sníž. přenesená",J177,0)</f>
        <v>0</v>
      </c>
      <c r="BI177" s="175">
        <f>IF(N177="nulová",J177,0)</f>
        <v>0</v>
      </c>
      <c r="BJ177" s="17" t="s">
        <v>79</v>
      </c>
      <c r="BK177" s="175">
        <f>ROUND(I177*H177,2)</f>
        <v>0</v>
      </c>
      <c r="BL177" s="17" t="s">
        <v>144</v>
      </c>
      <c r="BM177" s="174" t="s">
        <v>517</v>
      </c>
    </row>
    <row r="178" s="2" customFormat="1" ht="16.5" customHeight="1">
      <c r="A178" s="36"/>
      <c r="B178" s="162"/>
      <c r="C178" s="163" t="s">
        <v>550</v>
      </c>
      <c r="D178" s="163" t="s">
        <v>139</v>
      </c>
      <c r="E178" s="164" t="s">
        <v>1675</v>
      </c>
      <c r="F178" s="165" t="s">
        <v>1676</v>
      </c>
      <c r="G178" s="166" t="s">
        <v>294</v>
      </c>
      <c r="H178" s="167">
        <v>54</v>
      </c>
      <c r="I178" s="168"/>
      <c r="J178" s="169">
        <f>ROUND(I178*H178,2)</f>
        <v>0</v>
      </c>
      <c r="K178" s="165" t="s">
        <v>3</v>
      </c>
      <c r="L178" s="37"/>
      <c r="M178" s="170" t="s">
        <v>3</v>
      </c>
      <c r="N178" s="171" t="s">
        <v>42</v>
      </c>
      <c r="O178" s="70"/>
      <c r="P178" s="172">
        <f>O178*H178</f>
        <v>0</v>
      </c>
      <c r="Q178" s="172">
        <v>0</v>
      </c>
      <c r="R178" s="172">
        <f>Q178*H178</f>
        <v>0</v>
      </c>
      <c r="S178" s="172">
        <v>0</v>
      </c>
      <c r="T178" s="173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74" t="s">
        <v>144</v>
      </c>
      <c r="AT178" s="174" t="s">
        <v>139</v>
      </c>
      <c r="AU178" s="174" t="s">
        <v>79</v>
      </c>
      <c r="AY178" s="17" t="s">
        <v>135</v>
      </c>
      <c r="BE178" s="175">
        <f>IF(N178="základní",J178,0)</f>
        <v>0</v>
      </c>
      <c r="BF178" s="175">
        <f>IF(N178="snížená",J178,0)</f>
        <v>0</v>
      </c>
      <c r="BG178" s="175">
        <f>IF(N178="zákl. přenesená",J178,0)</f>
        <v>0</v>
      </c>
      <c r="BH178" s="175">
        <f>IF(N178="sníž. přenesená",J178,0)</f>
        <v>0</v>
      </c>
      <c r="BI178" s="175">
        <f>IF(N178="nulová",J178,0)</f>
        <v>0</v>
      </c>
      <c r="BJ178" s="17" t="s">
        <v>79</v>
      </c>
      <c r="BK178" s="175">
        <f>ROUND(I178*H178,2)</f>
        <v>0</v>
      </c>
      <c r="BL178" s="17" t="s">
        <v>144</v>
      </c>
      <c r="BM178" s="174" t="s">
        <v>1283</v>
      </c>
    </row>
    <row r="179" s="2" customFormat="1" ht="16.5" customHeight="1">
      <c r="A179" s="36"/>
      <c r="B179" s="162"/>
      <c r="C179" s="163" t="s">
        <v>555</v>
      </c>
      <c r="D179" s="163" t="s">
        <v>139</v>
      </c>
      <c r="E179" s="164" t="s">
        <v>1677</v>
      </c>
      <c r="F179" s="165" t="s">
        <v>1678</v>
      </c>
      <c r="G179" s="166" t="s">
        <v>294</v>
      </c>
      <c r="H179" s="167">
        <v>3</v>
      </c>
      <c r="I179" s="168"/>
      <c r="J179" s="169">
        <f>ROUND(I179*H179,2)</f>
        <v>0</v>
      </c>
      <c r="K179" s="165" t="s">
        <v>3</v>
      </c>
      <c r="L179" s="37"/>
      <c r="M179" s="170" t="s">
        <v>3</v>
      </c>
      <c r="N179" s="171" t="s">
        <v>42</v>
      </c>
      <c r="O179" s="70"/>
      <c r="P179" s="172">
        <f>O179*H179</f>
        <v>0</v>
      </c>
      <c r="Q179" s="172">
        <v>0</v>
      </c>
      <c r="R179" s="172">
        <f>Q179*H179</f>
        <v>0</v>
      </c>
      <c r="S179" s="172">
        <v>0</v>
      </c>
      <c r="T179" s="173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74" t="s">
        <v>144</v>
      </c>
      <c r="AT179" s="174" t="s">
        <v>139</v>
      </c>
      <c r="AU179" s="174" t="s">
        <v>79</v>
      </c>
      <c r="AY179" s="17" t="s">
        <v>135</v>
      </c>
      <c r="BE179" s="175">
        <f>IF(N179="základní",J179,0)</f>
        <v>0</v>
      </c>
      <c r="BF179" s="175">
        <f>IF(N179="snížená",J179,0)</f>
        <v>0</v>
      </c>
      <c r="BG179" s="175">
        <f>IF(N179="zákl. přenesená",J179,0)</f>
        <v>0</v>
      </c>
      <c r="BH179" s="175">
        <f>IF(N179="sníž. přenesená",J179,0)</f>
        <v>0</v>
      </c>
      <c r="BI179" s="175">
        <f>IF(N179="nulová",J179,0)</f>
        <v>0</v>
      </c>
      <c r="BJ179" s="17" t="s">
        <v>79</v>
      </c>
      <c r="BK179" s="175">
        <f>ROUND(I179*H179,2)</f>
        <v>0</v>
      </c>
      <c r="BL179" s="17" t="s">
        <v>144</v>
      </c>
      <c r="BM179" s="174" t="s">
        <v>1286</v>
      </c>
    </row>
    <row r="180" s="2" customFormat="1" ht="16.5" customHeight="1">
      <c r="A180" s="36"/>
      <c r="B180" s="162"/>
      <c r="C180" s="163" t="s">
        <v>559</v>
      </c>
      <c r="D180" s="163" t="s">
        <v>139</v>
      </c>
      <c r="E180" s="164" t="s">
        <v>1679</v>
      </c>
      <c r="F180" s="165" t="s">
        <v>1680</v>
      </c>
      <c r="G180" s="166" t="s">
        <v>294</v>
      </c>
      <c r="H180" s="167">
        <v>21</v>
      </c>
      <c r="I180" s="168"/>
      <c r="J180" s="169">
        <f>ROUND(I180*H180,2)</f>
        <v>0</v>
      </c>
      <c r="K180" s="165" t="s">
        <v>3</v>
      </c>
      <c r="L180" s="37"/>
      <c r="M180" s="170" t="s">
        <v>3</v>
      </c>
      <c r="N180" s="171" t="s">
        <v>42</v>
      </c>
      <c r="O180" s="70"/>
      <c r="P180" s="172">
        <f>O180*H180</f>
        <v>0</v>
      </c>
      <c r="Q180" s="172">
        <v>0</v>
      </c>
      <c r="R180" s="172">
        <f>Q180*H180</f>
        <v>0</v>
      </c>
      <c r="S180" s="172">
        <v>0</v>
      </c>
      <c r="T180" s="173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74" t="s">
        <v>144</v>
      </c>
      <c r="AT180" s="174" t="s">
        <v>139</v>
      </c>
      <c r="AU180" s="174" t="s">
        <v>79</v>
      </c>
      <c r="AY180" s="17" t="s">
        <v>135</v>
      </c>
      <c r="BE180" s="175">
        <f>IF(N180="základní",J180,0)</f>
        <v>0</v>
      </c>
      <c r="BF180" s="175">
        <f>IF(N180="snížená",J180,0)</f>
        <v>0</v>
      </c>
      <c r="BG180" s="175">
        <f>IF(N180="zákl. přenesená",J180,0)</f>
        <v>0</v>
      </c>
      <c r="BH180" s="175">
        <f>IF(N180="sníž. přenesená",J180,0)</f>
        <v>0</v>
      </c>
      <c r="BI180" s="175">
        <f>IF(N180="nulová",J180,0)</f>
        <v>0</v>
      </c>
      <c r="BJ180" s="17" t="s">
        <v>79</v>
      </c>
      <c r="BK180" s="175">
        <f>ROUND(I180*H180,2)</f>
        <v>0</v>
      </c>
      <c r="BL180" s="17" t="s">
        <v>144</v>
      </c>
      <c r="BM180" s="174" t="s">
        <v>1290</v>
      </c>
    </row>
    <row r="181" s="2" customFormat="1" ht="16.5" customHeight="1">
      <c r="A181" s="36"/>
      <c r="B181" s="162"/>
      <c r="C181" s="163" t="s">
        <v>1294</v>
      </c>
      <c r="D181" s="163" t="s">
        <v>139</v>
      </c>
      <c r="E181" s="164" t="s">
        <v>1681</v>
      </c>
      <c r="F181" s="165" t="s">
        <v>1682</v>
      </c>
      <c r="G181" s="166" t="s">
        <v>294</v>
      </c>
      <c r="H181" s="167">
        <v>12</v>
      </c>
      <c r="I181" s="168"/>
      <c r="J181" s="169">
        <f>ROUND(I181*H181,2)</f>
        <v>0</v>
      </c>
      <c r="K181" s="165" t="s">
        <v>3</v>
      </c>
      <c r="L181" s="37"/>
      <c r="M181" s="170" t="s">
        <v>3</v>
      </c>
      <c r="N181" s="171" t="s">
        <v>42</v>
      </c>
      <c r="O181" s="70"/>
      <c r="P181" s="172">
        <f>O181*H181</f>
        <v>0</v>
      </c>
      <c r="Q181" s="172">
        <v>0</v>
      </c>
      <c r="R181" s="172">
        <f>Q181*H181</f>
        <v>0</v>
      </c>
      <c r="S181" s="172">
        <v>0</v>
      </c>
      <c r="T181" s="173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74" t="s">
        <v>144</v>
      </c>
      <c r="AT181" s="174" t="s">
        <v>139</v>
      </c>
      <c r="AU181" s="174" t="s">
        <v>79</v>
      </c>
      <c r="AY181" s="17" t="s">
        <v>135</v>
      </c>
      <c r="BE181" s="175">
        <f>IF(N181="základní",J181,0)</f>
        <v>0</v>
      </c>
      <c r="BF181" s="175">
        <f>IF(N181="snížená",J181,0)</f>
        <v>0</v>
      </c>
      <c r="BG181" s="175">
        <f>IF(N181="zákl. přenesená",J181,0)</f>
        <v>0</v>
      </c>
      <c r="BH181" s="175">
        <f>IF(N181="sníž. přenesená",J181,0)</f>
        <v>0</v>
      </c>
      <c r="BI181" s="175">
        <f>IF(N181="nulová",J181,0)</f>
        <v>0</v>
      </c>
      <c r="BJ181" s="17" t="s">
        <v>79</v>
      </c>
      <c r="BK181" s="175">
        <f>ROUND(I181*H181,2)</f>
        <v>0</v>
      </c>
      <c r="BL181" s="17" t="s">
        <v>144</v>
      </c>
      <c r="BM181" s="174" t="s">
        <v>1297</v>
      </c>
    </row>
    <row r="182" s="2" customFormat="1" ht="16.5" customHeight="1">
      <c r="A182" s="36"/>
      <c r="B182" s="162"/>
      <c r="C182" s="163" t="s">
        <v>564</v>
      </c>
      <c r="D182" s="163" t="s">
        <v>139</v>
      </c>
      <c r="E182" s="164" t="s">
        <v>1683</v>
      </c>
      <c r="F182" s="165" t="s">
        <v>1684</v>
      </c>
      <c r="G182" s="166" t="s">
        <v>186</v>
      </c>
      <c r="H182" s="167">
        <v>31</v>
      </c>
      <c r="I182" s="168"/>
      <c r="J182" s="169">
        <f>ROUND(I182*H182,2)</f>
        <v>0</v>
      </c>
      <c r="K182" s="165" t="s">
        <v>3</v>
      </c>
      <c r="L182" s="37"/>
      <c r="M182" s="170" t="s">
        <v>3</v>
      </c>
      <c r="N182" s="171" t="s">
        <v>42</v>
      </c>
      <c r="O182" s="70"/>
      <c r="P182" s="172">
        <f>O182*H182</f>
        <v>0</v>
      </c>
      <c r="Q182" s="172">
        <v>0</v>
      </c>
      <c r="R182" s="172">
        <f>Q182*H182</f>
        <v>0</v>
      </c>
      <c r="S182" s="172">
        <v>0</v>
      </c>
      <c r="T182" s="173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74" t="s">
        <v>144</v>
      </c>
      <c r="AT182" s="174" t="s">
        <v>139</v>
      </c>
      <c r="AU182" s="174" t="s">
        <v>79</v>
      </c>
      <c r="AY182" s="17" t="s">
        <v>135</v>
      </c>
      <c r="BE182" s="175">
        <f>IF(N182="základní",J182,0)</f>
        <v>0</v>
      </c>
      <c r="BF182" s="175">
        <f>IF(N182="snížená",J182,0)</f>
        <v>0</v>
      </c>
      <c r="BG182" s="175">
        <f>IF(N182="zákl. přenesená",J182,0)</f>
        <v>0</v>
      </c>
      <c r="BH182" s="175">
        <f>IF(N182="sníž. přenesená",J182,0)</f>
        <v>0</v>
      </c>
      <c r="BI182" s="175">
        <f>IF(N182="nulová",J182,0)</f>
        <v>0</v>
      </c>
      <c r="BJ182" s="17" t="s">
        <v>79</v>
      </c>
      <c r="BK182" s="175">
        <f>ROUND(I182*H182,2)</f>
        <v>0</v>
      </c>
      <c r="BL182" s="17" t="s">
        <v>144</v>
      </c>
      <c r="BM182" s="174" t="s">
        <v>1300</v>
      </c>
    </row>
    <row r="183" s="2" customFormat="1" ht="16.5" customHeight="1">
      <c r="A183" s="36"/>
      <c r="B183" s="162"/>
      <c r="C183" s="163" t="s">
        <v>369</v>
      </c>
      <c r="D183" s="163" t="s">
        <v>139</v>
      </c>
      <c r="E183" s="164" t="s">
        <v>1685</v>
      </c>
      <c r="F183" s="165" t="s">
        <v>1686</v>
      </c>
      <c r="G183" s="166" t="s">
        <v>186</v>
      </c>
      <c r="H183" s="167">
        <v>6</v>
      </c>
      <c r="I183" s="168"/>
      <c r="J183" s="169">
        <f>ROUND(I183*H183,2)</f>
        <v>0</v>
      </c>
      <c r="K183" s="165" t="s">
        <v>3</v>
      </c>
      <c r="L183" s="37"/>
      <c r="M183" s="170" t="s">
        <v>3</v>
      </c>
      <c r="N183" s="171" t="s">
        <v>42</v>
      </c>
      <c r="O183" s="70"/>
      <c r="P183" s="172">
        <f>O183*H183</f>
        <v>0</v>
      </c>
      <c r="Q183" s="172">
        <v>0</v>
      </c>
      <c r="R183" s="172">
        <f>Q183*H183</f>
        <v>0</v>
      </c>
      <c r="S183" s="172">
        <v>0</v>
      </c>
      <c r="T183" s="173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74" t="s">
        <v>144</v>
      </c>
      <c r="AT183" s="174" t="s">
        <v>139</v>
      </c>
      <c r="AU183" s="174" t="s">
        <v>79</v>
      </c>
      <c r="AY183" s="17" t="s">
        <v>135</v>
      </c>
      <c r="BE183" s="175">
        <f>IF(N183="základní",J183,0)</f>
        <v>0</v>
      </c>
      <c r="BF183" s="175">
        <f>IF(N183="snížená",J183,0)</f>
        <v>0</v>
      </c>
      <c r="BG183" s="175">
        <f>IF(N183="zákl. přenesená",J183,0)</f>
        <v>0</v>
      </c>
      <c r="BH183" s="175">
        <f>IF(N183="sníž. přenesená",J183,0)</f>
        <v>0</v>
      </c>
      <c r="BI183" s="175">
        <f>IF(N183="nulová",J183,0)</f>
        <v>0</v>
      </c>
      <c r="BJ183" s="17" t="s">
        <v>79</v>
      </c>
      <c r="BK183" s="175">
        <f>ROUND(I183*H183,2)</f>
        <v>0</v>
      </c>
      <c r="BL183" s="17" t="s">
        <v>144</v>
      </c>
      <c r="BM183" s="174" t="s">
        <v>1303</v>
      </c>
    </row>
    <row r="184" s="2" customFormat="1" ht="16.5" customHeight="1">
      <c r="A184" s="36"/>
      <c r="B184" s="162"/>
      <c r="C184" s="163" t="s">
        <v>379</v>
      </c>
      <c r="D184" s="163" t="s">
        <v>139</v>
      </c>
      <c r="E184" s="164" t="s">
        <v>1687</v>
      </c>
      <c r="F184" s="165" t="s">
        <v>1688</v>
      </c>
      <c r="G184" s="166" t="s">
        <v>186</v>
      </c>
      <c r="H184" s="167">
        <v>23</v>
      </c>
      <c r="I184" s="168"/>
      <c r="J184" s="169">
        <f>ROUND(I184*H184,2)</f>
        <v>0</v>
      </c>
      <c r="K184" s="165" t="s">
        <v>3</v>
      </c>
      <c r="L184" s="37"/>
      <c r="M184" s="170" t="s">
        <v>3</v>
      </c>
      <c r="N184" s="171" t="s">
        <v>42</v>
      </c>
      <c r="O184" s="70"/>
      <c r="P184" s="172">
        <f>O184*H184</f>
        <v>0</v>
      </c>
      <c r="Q184" s="172">
        <v>0</v>
      </c>
      <c r="R184" s="172">
        <f>Q184*H184</f>
        <v>0</v>
      </c>
      <c r="S184" s="172">
        <v>0</v>
      </c>
      <c r="T184" s="173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74" t="s">
        <v>144</v>
      </c>
      <c r="AT184" s="174" t="s">
        <v>139</v>
      </c>
      <c r="AU184" s="174" t="s">
        <v>79</v>
      </c>
      <c r="AY184" s="17" t="s">
        <v>135</v>
      </c>
      <c r="BE184" s="175">
        <f>IF(N184="základní",J184,0)</f>
        <v>0</v>
      </c>
      <c r="BF184" s="175">
        <f>IF(N184="snížená",J184,0)</f>
        <v>0</v>
      </c>
      <c r="BG184" s="175">
        <f>IF(N184="zákl. přenesená",J184,0)</f>
        <v>0</v>
      </c>
      <c r="BH184" s="175">
        <f>IF(N184="sníž. přenesená",J184,0)</f>
        <v>0</v>
      </c>
      <c r="BI184" s="175">
        <f>IF(N184="nulová",J184,0)</f>
        <v>0</v>
      </c>
      <c r="BJ184" s="17" t="s">
        <v>79</v>
      </c>
      <c r="BK184" s="175">
        <f>ROUND(I184*H184,2)</f>
        <v>0</v>
      </c>
      <c r="BL184" s="17" t="s">
        <v>144</v>
      </c>
      <c r="BM184" s="174" t="s">
        <v>1307</v>
      </c>
    </row>
    <row r="185" s="2" customFormat="1" ht="16.5" customHeight="1">
      <c r="A185" s="36"/>
      <c r="B185" s="162"/>
      <c r="C185" s="163" t="s">
        <v>1308</v>
      </c>
      <c r="D185" s="163" t="s">
        <v>139</v>
      </c>
      <c r="E185" s="164" t="s">
        <v>1689</v>
      </c>
      <c r="F185" s="165" t="s">
        <v>1690</v>
      </c>
      <c r="G185" s="166" t="s">
        <v>186</v>
      </c>
      <c r="H185" s="167">
        <v>23</v>
      </c>
      <c r="I185" s="168"/>
      <c r="J185" s="169">
        <f>ROUND(I185*H185,2)</f>
        <v>0</v>
      </c>
      <c r="K185" s="165" t="s">
        <v>3</v>
      </c>
      <c r="L185" s="37"/>
      <c r="M185" s="170" t="s">
        <v>3</v>
      </c>
      <c r="N185" s="171" t="s">
        <v>42</v>
      </c>
      <c r="O185" s="70"/>
      <c r="P185" s="172">
        <f>O185*H185</f>
        <v>0</v>
      </c>
      <c r="Q185" s="172">
        <v>0</v>
      </c>
      <c r="R185" s="172">
        <f>Q185*H185</f>
        <v>0</v>
      </c>
      <c r="S185" s="172">
        <v>0</v>
      </c>
      <c r="T185" s="173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74" t="s">
        <v>144</v>
      </c>
      <c r="AT185" s="174" t="s">
        <v>139</v>
      </c>
      <c r="AU185" s="174" t="s">
        <v>79</v>
      </c>
      <c r="AY185" s="17" t="s">
        <v>135</v>
      </c>
      <c r="BE185" s="175">
        <f>IF(N185="základní",J185,0)</f>
        <v>0</v>
      </c>
      <c r="BF185" s="175">
        <f>IF(N185="snížená",J185,0)</f>
        <v>0</v>
      </c>
      <c r="BG185" s="175">
        <f>IF(N185="zákl. přenesená",J185,0)</f>
        <v>0</v>
      </c>
      <c r="BH185" s="175">
        <f>IF(N185="sníž. přenesená",J185,0)</f>
        <v>0</v>
      </c>
      <c r="BI185" s="175">
        <f>IF(N185="nulová",J185,0)</f>
        <v>0</v>
      </c>
      <c r="BJ185" s="17" t="s">
        <v>79</v>
      </c>
      <c r="BK185" s="175">
        <f>ROUND(I185*H185,2)</f>
        <v>0</v>
      </c>
      <c r="BL185" s="17" t="s">
        <v>144</v>
      </c>
      <c r="BM185" s="174" t="s">
        <v>1311</v>
      </c>
    </row>
    <row r="186" s="2" customFormat="1" ht="16.5" customHeight="1">
      <c r="A186" s="36"/>
      <c r="B186" s="162"/>
      <c r="C186" s="163" t="s">
        <v>576</v>
      </c>
      <c r="D186" s="163" t="s">
        <v>139</v>
      </c>
      <c r="E186" s="164" t="s">
        <v>1691</v>
      </c>
      <c r="F186" s="165" t="s">
        <v>1692</v>
      </c>
      <c r="G186" s="166" t="s">
        <v>186</v>
      </c>
      <c r="H186" s="167">
        <v>1</v>
      </c>
      <c r="I186" s="168"/>
      <c r="J186" s="169">
        <f>ROUND(I186*H186,2)</f>
        <v>0</v>
      </c>
      <c r="K186" s="165" t="s">
        <v>3</v>
      </c>
      <c r="L186" s="37"/>
      <c r="M186" s="170" t="s">
        <v>3</v>
      </c>
      <c r="N186" s="171" t="s">
        <v>42</v>
      </c>
      <c r="O186" s="70"/>
      <c r="P186" s="172">
        <f>O186*H186</f>
        <v>0</v>
      </c>
      <c r="Q186" s="172">
        <v>0</v>
      </c>
      <c r="R186" s="172">
        <f>Q186*H186</f>
        <v>0</v>
      </c>
      <c r="S186" s="172">
        <v>0</v>
      </c>
      <c r="T186" s="173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74" t="s">
        <v>144</v>
      </c>
      <c r="AT186" s="174" t="s">
        <v>139</v>
      </c>
      <c r="AU186" s="174" t="s">
        <v>79</v>
      </c>
      <c r="AY186" s="17" t="s">
        <v>135</v>
      </c>
      <c r="BE186" s="175">
        <f>IF(N186="základní",J186,0)</f>
        <v>0</v>
      </c>
      <c r="BF186" s="175">
        <f>IF(N186="snížená",J186,0)</f>
        <v>0</v>
      </c>
      <c r="BG186" s="175">
        <f>IF(N186="zákl. přenesená",J186,0)</f>
        <v>0</v>
      </c>
      <c r="BH186" s="175">
        <f>IF(N186="sníž. přenesená",J186,0)</f>
        <v>0</v>
      </c>
      <c r="BI186" s="175">
        <f>IF(N186="nulová",J186,0)</f>
        <v>0</v>
      </c>
      <c r="BJ186" s="17" t="s">
        <v>79</v>
      </c>
      <c r="BK186" s="175">
        <f>ROUND(I186*H186,2)</f>
        <v>0</v>
      </c>
      <c r="BL186" s="17" t="s">
        <v>144</v>
      </c>
      <c r="BM186" s="174" t="s">
        <v>1314</v>
      </c>
    </row>
    <row r="187" s="2" customFormat="1" ht="16.5" customHeight="1">
      <c r="A187" s="36"/>
      <c r="B187" s="162"/>
      <c r="C187" s="163" t="s">
        <v>1315</v>
      </c>
      <c r="D187" s="163" t="s">
        <v>139</v>
      </c>
      <c r="E187" s="164" t="s">
        <v>1693</v>
      </c>
      <c r="F187" s="165" t="s">
        <v>1694</v>
      </c>
      <c r="G187" s="166" t="s">
        <v>186</v>
      </c>
      <c r="H187" s="167">
        <v>1</v>
      </c>
      <c r="I187" s="168"/>
      <c r="J187" s="169">
        <f>ROUND(I187*H187,2)</f>
        <v>0</v>
      </c>
      <c r="K187" s="165" t="s">
        <v>3</v>
      </c>
      <c r="L187" s="37"/>
      <c r="M187" s="170" t="s">
        <v>3</v>
      </c>
      <c r="N187" s="171" t="s">
        <v>42</v>
      </c>
      <c r="O187" s="70"/>
      <c r="P187" s="172">
        <f>O187*H187</f>
        <v>0</v>
      </c>
      <c r="Q187" s="172">
        <v>0</v>
      </c>
      <c r="R187" s="172">
        <f>Q187*H187</f>
        <v>0</v>
      </c>
      <c r="S187" s="172">
        <v>0</v>
      </c>
      <c r="T187" s="173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74" t="s">
        <v>144</v>
      </c>
      <c r="AT187" s="174" t="s">
        <v>139</v>
      </c>
      <c r="AU187" s="174" t="s">
        <v>79</v>
      </c>
      <c r="AY187" s="17" t="s">
        <v>135</v>
      </c>
      <c r="BE187" s="175">
        <f>IF(N187="základní",J187,0)</f>
        <v>0</v>
      </c>
      <c r="BF187" s="175">
        <f>IF(N187="snížená",J187,0)</f>
        <v>0</v>
      </c>
      <c r="BG187" s="175">
        <f>IF(N187="zákl. přenesená",J187,0)</f>
        <v>0</v>
      </c>
      <c r="BH187" s="175">
        <f>IF(N187="sníž. přenesená",J187,0)</f>
        <v>0</v>
      </c>
      <c r="BI187" s="175">
        <f>IF(N187="nulová",J187,0)</f>
        <v>0</v>
      </c>
      <c r="BJ187" s="17" t="s">
        <v>79</v>
      </c>
      <c r="BK187" s="175">
        <f>ROUND(I187*H187,2)</f>
        <v>0</v>
      </c>
      <c r="BL187" s="17" t="s">
        <v>144</v>
      </c>
      <c r="BM187" s="174" t="s">
        <v>1318</v>
      </c>
    </row>
    <row r="188" s="2" customFormat="1" ht="16.5" customHeight="1">
      <c r="A188" s="36"/>
      <c r="B188" s="162"/>
      <c r="C188" s="163" t="s">
        <v>400</v>
      </c>
      <c r="D188" s="163" t="s">
        <v>139</v>
      </c>
      <c r="E188" s="164" t="s">
        <v>1695</v>
      </c>
      <c r="F188" s="165" t="s">
        <v>1696</v>
      </c>
      <c r="G188" s="166" t="s">
        <v>186</v>
      </c>
      <c r="H188" s="167">
        <v>8</v>
      </c>
      <c r="I188" s="168"/>
      <c r="J188" s="169">
        <f>ROUND(I188*H188,2)</f>
        <v>0</v>
      </c>
      <c r="K188" s="165" t="s">
        <v>3</v>
      </c>
      <c r="L188" s="37"/>
      <c r="M188" s="170" t="s">
        <v>3</v>
      </c>
      <c r="N188" s="171" t="s">
        <v>42</v>
      </c>
      <c r="O188" s="70"/>
      <c r="P188" s="172">
        <f>O188*H188</f>
        <v>0</v>
      </c>
      <c r="Q188" s="172">
        <v>0</v>
      </c>
      <c r="R188" s="172">
        <f>Q188*H188</f>
        <v>0</v>
      </c>
      <c r="S188" s="172">
        <v>0</v>
      </c>
      <c r="T188" s="173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74" t="s">
        <v>144</v>
      </c>
      <c r="AT188" s="174" t="s">
        <v>139</v>
      </c>
      <c r="AU188" s="174" t="s">
        <v>79</v>
      </c>
      <c r="AY188" s="17" t="s">
        <v>135</v>
      </c>
      <c r="BE188" s="175">
        <f>IF(N188="základní",J188,0)</f>
        <v>0</v>
      </c>
      <c r="BF188" s="175">
        <f>IF(N188="snížená",J188,0)</f>
        <v>0</v>
      </c>
      <c r="BG188" s="175">
        <f>IF(N188="zákl. přenesená",J188,0)</f>
        <v>0</v>
      </c>
      <c r="BH188" s="175">
        <f>IF(N188="sníž. přenesená",J188,0)</f>
        <v>0</v>
      </c>
      <c r="BI188" s="175">
        <f>IF(N188="nulová",J188,0)</f>
        <v>0</v>
      </c>
      <c r="BJ188" s="17" t="s">
        <v>79</v>
      </c>
      <c r="BK188" s="175">
        <f>ROUND(I188*H188,2)</f>
        <v>0</v>
      </c>
      <c r="BL188" s="17" t="s">
        <v>144</v>
      </c>
      <c r="BM188" s="174" t="s">
        <v>1321</v>
      </c>
    </row>
    <row r="189" s="2" customFormat="1" ht="16.5" customHeight="1">
      <c r="A189" s="36"/>
      <c r="B189" s="162"/>
      <c r="C189" s="163" t="s">
        <v>345</v>
      </c>
      <c r="D189" s="163" t="s">
        <v>139</v>
      </c>
      <c r="E189" s="164" t="s">
        <v>1697</v>
      </c>
      <c r="F189" s="165" t="s">
        <v>1698</v>
      </c>
      <c r="G189" s="166" t="s">
        <v>186</v>
      </c>
      <c r="H189" s="167">
        <v>3</v>
      </c>
      <c r="I189" s="168"/>
      <c r="J189" s="169">
        <f>ROUND(I189*H189,2)</f>
        <v>0</v>
      </c>
      <c r="K189" s="165" t="s">
        <v>3</v>
      </c>
      <c r="L189" s="37"/>
      <c r="M189" s="170" t="s">
        <v>3</v>
      </c>
      <c r="N189" s="171" t="s">
        <v>42</v>
      </c>
      <c r="O189" s="70"/>
      <c r="P189" s="172">
        <f>O189*H189</f>
        <v>0</v>
      </c>
      <c r="Q189" s="172">
        <v>0</v>
      </c>
      <c r="R189" s="172">
        <f>Q189*H189</f>
        <v>0</v>
      </c>
      <c r="S189" s="172">
        <v>0</v>
      </c>
      <c r="T189" s="173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74" t="s">
        <v>144</v>
      </c>
      <c r="AT189" s="174" t="s">
        <v>139</v>
      </c>
      <c r="AU189" s="174" t="s">
        <v>79</v>
      </c>
      <c r="AY189" s="17" t="s">
        <v>135</v>
      </c>
      <c r="BE189" s="175">
        <f>IF(N189="základní",J189,0)</f>
        <v>0</v>
      </c>
      <c r="BF189" s="175">
        <f>IF(N189="snížená",J189,0)</f>
        <v>0</v>
      </c>
      <c r="BG189" s="175">
        <f>IF(N189="zákl. přenesená",J189,0)</f>
        <v>0</v>
      </c>
      <c r="BH189" s="175">
        <f>IF(N189="sníž. přenesená",J189,0)</f>
        <v>0</v>
      </c>
      <c r="BI189" s="175">
        <f>IF(N189="nulová",J189,0)</f>
        <v>0</v>
      </c>
      <c r="BJ189" s="17" t="s">
        <v>79</v>
      </c>
      <c r="BK189" s="175">
        <f>ROUND(I189*H189,2)</f>
        <v>0</v>
      </c>
      <c r="BL189" s="17" t="s">
        <v>144</v>
      </c>
      <c r="BM189" s="174" t="s">
        <v>1324</v>
      </c>
    </row>
    <row r="190" s="2" customFormat="1" ht="16.5" customHeight="1">
      <c r="A190" s="36"/>
      <c r="B190" s="162"/>
      <c r="C190" s="163" t="s">
        <v>420</v>
      </c>
      <c r="D190" s="163" t="s">
        <v>139</v>
      </c>
      <c r="E190" s="164" t="s">
        <v>1699</v>
      </c>
      <c r="F190" s="165" t="s">
        <v>1700</v>
      </c>
      <c r="G190" s="166" t="s">
        <v>186</v>
      </c>
      <c r="H190" s="167">
        <v>4</v>
      </c>
      <c r="I190" s="168"/>
      <c r="J190" s="169">
        <f>ROUND(I190*H190,2)</f>
        <v>0</v>
      </c>
      <c r="K190" s="165" t="s">
        <v>3</v>
      </c>
      <c r="L190" s="37"/>
      <c r="M190" s="170" t="s">
        <v>3</v>
      </c>
      <c r="N190" s="171" t="s">
        <v>42</v>
      </c>
      <c r="O190" s="70"/>
      <c r="P190" s="172">
        <f>O190*H190</f>
        <v>0</v>
      </c>
      <c r="Q190" s="172">
        <v>0</v>
      </c>
      <c r="R190" s="172">
        <f>Q190*H190</f>
        <v>0</v>
      </c>
      <c r="S190" s="172">
        <v>0</v>
      </c>
      <c r="T190" s="173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74" t="s">
        <v>144</v>
      </c>
      <c r="AT190" s="174" t="s">
        <v>139</v>
      </c>
      <c r="AU190" s="174" t="s">
        <v>79</v>
      </c>
      <c r="AY190" s="17" t="s">
        <v>135</v>
      </c>
      <c r="BE190" s="175">
        <f>IF(N190="základní",J190,0)</f>
        <v>0</v>
      </c>
      <c r="BF190" s="175">
        <f>IF(N190="snížená",J190,0)</f>
        <v>0</v>
      </c>
      <c r="BG190" s="175">
        <f>IF(N190="zákl. přenesená",J190,0)</f>
        <v>0</v>
      </c>
      <c r="BH190" s="175">
        <f>IF(N190="sníž. přenesená",J190,0)</f>
        <v>0</v>
      </c>
      <c r="BI190" s="175">
        <f>IF(N190="nulová",J190,0)</f>
        <v>0</v>
      </c>
      <c r="BJ190" s="17" t="s">
        <v>79</v>
      </c>
      <c r="BK190" s="175">
        <f>ROUND(I190*H190,2)</f>
        <v>0</v>
      </c>
      <c r="BL190" s="17" t="s">
        <v>144</v>
      </c>
      <c r="BM190" s="174" t="s">
        <v>1327</v>
      </c>
    </row>
    <row r="191" s="2" customFormat="1" ht="16.5" customHeight="1">
      <c r="A191" s="36"/>
      <c r="B191" s="162"/>
      <c r="C191" s="163" t="s">
        <v>885</v>
      </c>
      <c r="D191" s="163" t="s">
        <v>139</v>
      </c>
      <c r="E191" s="164" t="s">
        <v>1701</v>
      </c>
      <c r="F191" s="165" t="s">
        <v>1702</v>
      </c>
      <c r="G191" s="166" t="s">
        <v>186</v>
      </c>
      <c r="H191" s="167">
        <v>1</v>
      </c>
      <c r="I191" s="168"/>
      <c r="J191" s="169">
        <f>ROUND(I191*H191,2)</f>
        <v>0</v>
      </c>
      <c r="K191" s="165" t="s">
        <v>3</v>
      </c>
      <c r="L191" s="37"/>
      <c r="M191" s="170" t="s">
        <v>3</v>
      </c>
      <c r="N191" s="171" t="s">
        <v>42</v>
      </c>
      <c r="O191" s="70"/>
      <c r="P191" s="172">
        <f>O191*H191</f>
        <v>0</v>
      </c>
      <c r="Q191" s="172">
        <v>0</v>
      </c>
      <c r="R191" s="172">
        <f>Q191*H191</f>
        <v>0</v>
      </c>
      <c r="S191" s="172">
        <v>0</v>
      </c>
      <c r="T191" s="173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74" t="s">
        <v>144</v>
      </c>
      <c r="AT191" s="174" t="s">
        <v>139</v>
      </c>
      <c r="AU191" s="174" t="s">
        <v>79</v>
      </c>
      <c r="AY191" s="17" t="s">
        <v>135</v>
      </c>
      <c r="BE191" s="175">
        <f>IF(N191="základní",J191,0)</f>
        <v>0</v>
      </c>
      <c r="BF191" s="175">
        <f>IF(N191="snížená",J191,0)</f>
        <v>0</v>
      </c>
      <c r="BG191" s="175">
        <f>IF(N191="zákl. přenesená",J191,0)</f>
        <v>0</v>
      </c>
      <c r="BH191" s="175">
        <f>IF(N191="sníž. přenesená",J191,0)</f>
        <v>0</v>
      </c>
      <c r="BI191" s="175">
        <f>IF(N191="nulová",J191,0)</f>
        <v>0</v>
      </c>
      <c r="BJ191" s="17" t="s">
        <v>79</v>
      </c>
      <c r="BK191" s="175">
        <f>ROUND(I191*H191,2)</f>
        <v>0</v>
      </c>
      <c r="BL191" s="17" t="s">
        <v>144</v>
      </c>
      <c r="BM191" s="174" t="s">
        <v>1330</v>
      </c>
    </row>
    <row r="192" s="2" customFormat="1" ht="16.5" customHeight="1">
      <c r="A192" s="36"/>
      <c r="B192" s="162"/>
      <c r="C192" s="163" t="s">
        <v>906</v>
      </c>
      <c r="D192" s="163" t="s">
        <v>139</v>
      </c>
      <c r="E192" s="164" t="s">
        <v>1703</v>
      </c>
      <c r="F192" s="165" t="s">
        <v>1704</v>
      </c>
      <c r="G192" s="166" t="s">
        <v>186</v>
      </c>
      <c r="H192" s="167">
        <v>3</v>
      </c>
      <c r="I192" s="168"/>
      <c r="J192" s="169">
        <f>ROUND(I192*H192,2)</f>
        <v>0</v>
      </c>
      <c r="K192" s="165" t="s">
        <v>3</v>
      </c>
      <c r="L192" s="37"/>
      <c r="M192" s="170" t="s">
        <v>3</v>
      </c>
      <c r="N192" s="171" t="s">
        <v>42</v>
      </c>
      <c r="O192" s="70"/>
      <c r="P192" s="172">
        <f>O192*H192</f>
        <v>0</v>
      </c>
      <c r="Q192" s="172">
        <v>0</v>
      </c>
      <c r="R192" s="172">
        <f>Q192*H192</f>
        <v>0</v>
      </c>
      <c r="S192" s="172">
        <v>0</v>
      </c>
      <c r="T192" s="173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74" t="s">
        <v>144</v>
      </c>
      <c r="AT192" s="174" t="s">
        <v>139</v>
      </c>
      <c r="AU192" s="174" t="s">
        <v>79</v>
      </c>
      <c r="AY192" s="17" t="s">
        <v>135</v>
      </c>
      <c r="BE192" s="175">
        <f>IF(N192="základní",J192,0)</f>
        <v>0</v>
      </c>
      <c r="BF192" s="175">
        <f>IF(N192="snížená",J192,0)</f>
        <v>0</v>
      </c>
      <c r="BG192" s="175">
        <f>IF(N192="zákl. přenesená",J192,0)</f>
        <v>0</v>
      </c>
      <c r="BH192" s="175">
        <f>IF(N192="sníž. přenesená",J192,0)</f>
        <v>0</v>
      </c>
      <c r="BI192" s="175">
        <f>IF(N192="nulová",J192,0)</f>
        <v>0</v>
      </c>
      <c r="BJ192" s="17" t="s">
        <v>79</v>
      </c>
      <c r="BK192" s="175">
        <f>ROUND(I192*H192,2)</f>
        <v>0</v>
      </c>
      <c r="BL192" s="17" t="s">
        <v>144</v>
      </c>
      <c r="BM192" s="174" t="s">
        <v>1333</v>
      </c>
    </row>
    <row r="193" s="2" customFormat="1" ht="16.5" customHeight="1">
      <c r="A193" s="36"/>
      <c r="B193" s="162"/>
      <c r="C193" s="163" t="s">
        <v>911</v>
      </c>
      <c r="D193" s="163" t="s">
        <v>139</v>
      </c>
      <c r="E193" s="164" t="s">
        <v>1705</v>
      </c>
      <c r="F193" s="165" t="s">
        <v>1706</v>
      </c>
      <c r="G193" s="166" t="s">
        <v>186</v>
      </c>
      <c r="H193" s="167">
        <v>2</v>
      </c>
      <c r="I193" s="168"/>
      <c r="J193" s="169">
        <f>ROUND(I193*H193,2)</f>
        <v>0</v>
      </c>
      <c r="K193" s="165" t="s">
        <v>3</v>
      </c>
      <c r="L193" s="37"/>
      <c r="M193" s="170" t="s">
        <v>3</v>
      </c>
      <c r="N193" s="171" t="s">
        <v>42</v>
      </c>
      <c r="O193" s="70"/>
      <c r="P193" s="172">
        <f>O193*H193</f>
        <v>0</v>
      </c>
      <c r="Q193" s="172">
        <v>0</v>
      </c>
      <c r="R193" s="172">
        <f>Q193*H193</f>
        <v>0</v>
      </c>
      <c r="S193" s="172">
        <v>0</v>
      </c>
      <c r="T193" s="173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74" t="s">
        <v>144</v>
      </c>
      <c r="AT193" s="174" t="s">
        <v>139</v>
      </c>
      <c r="AU193" s="174" t="s">
        <v>79</v>
      </c>
      <c r="AY193" s="17" t="s">
        <v>135</v>
      </c>
      <c r="BE193" s="175">
        <f>IF(N193="základní",J193,0)</f>
        <v>0</v>
      </c>
      <c r="BF193" s="175">
        <f>IF(N193="snížená",J193,0)</f>
        <v>0</v>
      </c>
      <c r="BG193" s="175">
        <f>IF(N193="zákl. přenesená",J193,0)</f>
        <v>0</v>
      </c>
      <c r="BH193" s="175">
        <f>IF(N193="sníž. přenesená",J193,0)</f>
        <v>0</v>
      </c>
      <c r="BI193" s="175">
        <f>IF(N193="nulová",J193,0)</f>
        <v>0</v>
      </c>
      <c r="BJ193" s="17" t="s">
        <v>79</v>
      </c>
      <c r="BK193" s="175">
        <f>ROUND(I193*H193,2)</f>
        <v>0</v>
      </c>
      <c r="BL193" s="17" t="s">
        <v>144</v>
      </c>
      <c r="BM193" s="174" t="s">
        <v>1336</v>
      </c>
    </row>
    <row r="194" s="2" customFormat="1" ht="16.5" customHeight="1">
      <c r="A194" s="36"/>
      <c r="B194" s="162"/>
      <c r="C194" s="163" t="s">
        <v>916</v>
      </c>
      <c r="D194" s="163" t="s">
        <v>139</v>
      </c>
      <c r="E194" s="164" t="s">
        <v>1707</v>
      </c>
      <c r="F194" s="165" t="s">
        <v>1708</v>
      </c>
      <c r="G194" s="166" t="s">
        <v>186</v>
      </c>
      <c r="H194" s="167">
        <v>1</v>
      </c>
      <c r="I194" s="168"/>
      <c r="J194" s="169">
        <f>ROUND(I194*H194,2)</f>
        <v>0</v>
      </c>
      <c r="K194" s="165" t="s">
        <v>3</v>
      </c>
      <c r="L194" s="37"/>
      <c r="M194" s="170" t="s">
        <v>3</v>
      </c>
      <c r="N194" s="171" t="s">
        <v>42</v>
      </c>
      <c r="O194" s="70"/>
      <c r="P194" s="172">
        <f>O194*H194</f>
        <v>0</v>
      </c>
      <c r="Q194" s="172">
        <v>0</v>
      </c>
      <c r="R194" s="172">
        <f>Q194*H194</f>
        <v>0</v>
      </c>
      <c r="S194" s="172">
        <v>0</v>
      </c>
      <c r="T194" s="173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174" t="s">
        <v>144</v>
      </c>
      <c r="AT194" s="174" t="s">
        <v>139</v>
      </c>
      <c r="AU194" s="174" t="s">
        <v>79</v>
      </c>
      <c r="AY194" s="17" t="s">
        <v>135</v>
      </c>
      <c r="BE194" s="175">
        <f>IF(N194="základní",J194,0)</f>
        <v>0</v>
      </c>
      <c r="BF194" s="175">
        <f>IF(N194="snížená",J194,0)</f>
        <v>0</v>
      </c>
      <c r="BG194" s="175">
        <f>IF(N194="zákl. přenesená",J194,0)</f>
        <v>0</v>
      </c>
      <c r="BH194" s="175">
        <f>IF(N194="sníž. přenesená",J194,0)</f>
        <v>0</v>
      </c>
      <c r="BI194" s="175">
        <f>IF(N194="nulová",J194,0)</f>
        <v>0</v>
      </c>
      <c r="BJ194" s="17" t="s">
        <v>79</v>
      </c>
      <c r="BK194" s="175">
        <f>ROUND(I194*H194,2)</f>
        <v>0</v>
      </c>
      <c r="BL194" s="17" t="s">
        <v>144</v>
      </c>
      <c r="BM194" s="174" t="s">
        <v>1339</v>
      </c>
    </row>
    <row r="195" s="2" customFormat="1" ht="16.5" customHeight="1">
      <c r="A195" s="36"/>
      <c r="B195" s="162"/>
      <c r="C195" s="163" t="s">
        <v>415</v>
      </c>
      <c r="D195" s="163" t="s">
        <v>139</v>
      </c>
      <c r="E195" s="164" t="s">
        <v>1709</v>
      </c>
      <c r="F195" s="165" t="s">
        <v>1710</v>
      </c>
      <c r="G195" s="166" t="s">
        <v>186</v>
      </c>
      <c r="H195" s="167">
        <v>12</v>
      </c>
      <c r="I195" s="168"/>
      <c r="J195" s="169">
        <f>ROUND(I195*H195,2)</f>
        <v>0</v>
      </c>
      <c r="K195" s="165" t="s">
        <v>3</v>
      </c>
      <c r="L195" s="37"/>
      <c r="M195" s="170" t="s">
        <v>3</v>
      </c>
      <c r="N195" s="171" t="s">
        <v>42</v>
      </c>
      <c r="O195" s="70"/>
      <c r="P195" s="172">
        <f>O195*H195</f>
        <v>0</v>
      </c>
      <c r="Q195" s="172">
        <v>0</v>
      </c>
      <c r="R195" s="172">
        <f>Q195*H195</f>
        <v>0</v>
      </c>
      <c r="S195" s="172">
        <v>0</v>
      </c>
      <c r="T195" s="173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74" t="s">
        <v>144</v>
      </c>
      <c r="AT195" s="174" t="s">
        <v>139</v>
      </c>
      <c r="AU195" s="174" t="s">
        <v>79</v>
      </c>
      <c r="AY195" s="17" t="s">
        <v>135</v>
      </c>
      <c r="BE195" s="175">
        <f>IF(N195="základní",J195,0)</f>
        <v>0</v>
      </c>
      <c r="BF195" s="175">
        <f>IF(N195="snížená",J195,0)</f>
        <v>0</v>
      </c>
      <c r="BG195" s="175">
        <f>IF(N195="zákl. přenesená",J195,0)</f>
        <v>0</v>
      </c>
      <c r="BH195" s="175">
        <f>IF(N195="sníž. přenesená",J195,0)</f>
        <v>0</v>
      </c>
      <c r="BI195" s="175">
        <f>IF(N195="nulová",J195,0)</f>
        <v>0</v>
      </c>
      <c r="BJ195" s="17" t="s">
        <v>79</v>
      </c>
      <c r="BK195" s="175">
        <f>ROUND(I195*H195,2)</f>
        <v>0</v>
      </c>
      <c r="BL195" s="17" t="s">
        <v>144</v>
      </c>
      <c r="BM195" s="174" t="s">
        <v>1342</v>
      </c>
    </row>
    <row r="196" s="2" customFormat="1" ht="16.5" customHeight="1">
      <c r="A196" s="36"/>
      <c r="B196" s="162"/>
      <c r="C196" s="163" t="s">
        <v>425</v>
      </c>
      <c r="D196" s="163" t="s">
        <v>139</v>
      </c>
      <c r="E196" s="164" t="s">
        <v>1711</v>
      </c>
      <c r="F196" s="165" t="s">
        <v>1712</v>
      </c>
      <c r="G196" s="166" t="s">
        <v>186</v>
      </c>
      <c r="H196" s="167">
        <v>12</v>
      </c>
      <c r="I196" s="168"/>
      <c r="J196" s="169">
        <f>ROUND(I196*H196,2)</f>
        <v>0</v>
      </c>
      <c r="K196" s="165" t="s">
        <v>3</v>
      </c>
      <c r="L196" s="37"/>
      <c r="M196" s="170" t="s">
        <v>3</v>
      </c>
      <c r="N196" s="171" t="s">
        <v>42</v>
      </c>
      <c r="O196" s="70"/>
      <c r="P196" s="172">
        <f>O196*H196</f>
        <v>0</v>
      </c>
      <c r="Q196" s="172">
        <v>0</v>
      </c>
      <c r="R196" s="172">
        <f>Q196*H196</f>
        <v>0</v>
      </c>
      <c r="S196" s="172">
        <v>0</v>
      </c>
      <c r="T196" s="173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74" t="s">
        <v>144</v>
      </c>
      <c r="AT196" s="174" t="s">
        <v>139</v>
      </c>
      <c r="AU196" s="174" t="s">
        <v>79</v>
      </c>
      <c r="AY196" s="17" t="s">
        <v>135</v>
      </c>
      <c r="BE196" s="175">
        <f>IF(N196="základní",J196,0)</f>
        <v>0</v>
      </c>
      <c r="BF196" s="175">
        <f>IF(N196="snížená",J196,0)</f>
        <v>0</v>
      </c>
      <c r="BG196" s="175">
        <f>IF(N196="zákl. přenesená",J196,0)</f>
        <v>0</v>
      </c>
      <c r="BH196" s="175">
        <f>IF(N196="sníž. přenesená",J196,0)</f>
        <v>0</v>
      </c>
      <c r="BI196" s="175">
        <f>IF(N196="nulová",J196,0)</f>
        <v>0</v>
      </c>
      <c r="BJ196" s="17" t="s">
        <v>79</v>
      </c>
      <c r="BK196" s="175">
        <f>ROUND(I196*H196,2)</f>
        <v>0</v>
      </c>
      <c r="BL196" s="17" t="s">
        <v>144</v>
      </c>
      <c r="BM196" s="174" t="s">
        <v>1345</v>
      </c>
    </row>
    <row r="197" s="2" customFormat="1" ht="16.5" customHeight="1">
      <c r="A197" s="36"/>
      <c r="B197" s="162"/>
      <c r="C197" s="163" t="s">
        <v>410</v>
      </c>
      <c r="D197" s="163" t="s">
        <v>139</v>
      </c>
      <c r="E197" s="164" t="s">
        <v>1713</v>
      </c>
      <c r="F197" s="165" t="s">
        <v>1714</v>
      </c>
      <c r="G197" s="166" t="s">
        <v>186</v>
      </c>
      <c r="H197" s="167">
        <v>5</v>
      </c>
      <c r="I197" s="168"/>
      <c r="J197" s="169">
        <f>ROUND(I197*H197,2)</f>
        <v>0</v>
      </c>
      <c r="K197" s="165" t="s">
        <v>3</v>
      </c>
      <c r="L197" s="37"/>
      <c r="M197" s="170" t="s">
        <v>3</v>
      </c>
      <c r="N197" s="171" t="s">
        <v>42</v>
      </c>
      <c r="O197" s="70"/>
      <c r="P197" s="172">
        <f>O197*H197</f>
        <v>0</v>
      </c>
      <c r="Q197" s="172">
        <v>0</v>
      </c>
      <c r="R197" s="172">
        <f>Q197*H197</f>
        <v>0</v>
      </c>
      <c r="S197" s="172">
        <v>0</v>
      </c>
      <c r="T197" s="173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74" t="s">
        <v>144</v>
      </c>
      <c r="AT197" s="174" t="s">
        <v>139</v>
      </c>
      <c r="AU197" s="174" t="s">
        <v>79</v>
      </c>
      <c r="AY197" s="17" t="s">
        <v>135</v>
      </c>
      <c r="BE197" s="175">
        <f>IF(N197="základní",J197,0)</f>
        <v>0</v>
      </c>
      <c r="BF197" s="175">
        <f>IF(N197="snížená",J197,0)</f>
        <v>0</v>
      </c>
      <c r="BG197" s="175">
        <f>IF(N197="zákl. přenesená",J197,0)</f>
        <v>0</v>
      </c>
      <c r="BH197" s="175">
        <f>IF(N197="sníž. přenesená",J197,0)</f>
        <v>0</v>
      </c>
      <c r="BI197" s="175">
        <f>IF(N197="nulová",J197,0)</f>
        <v>0</v>
      </c>
      <c r="BJ197" s="17" t="s">
        <v>79</v>
      </c>
      <c r="BK197" s="175">
        <f>ROUND(I197*H197,2)</f>
        <v>0</v>
      </c>
      <c r="BL197" s="17" t="s">
        <v>144</v>
      </c>
      <c r="BM197" s="174" t="s">
        <v>1348</v>
      </c>
    </row>
    <row r="198" s="2" customFormat="1" ht="16.5" customHeight="1">
      <c r="A198" s="36"/>
      <c r="B198" s="162"/>
      <c r="C198" s="163" t="s">
        <v>920</v>
      </c>
      <c r="D198" s="163" t="s">
        <v>139</v>
      </c>
      <c r="E198" s="164" t="s">
        <v>1715</v>
      </c>
      <c r="F198" s="165" t="s">
        <v>1716</v>
      </c>
      <c r="G198" s="166" t="s">
        <v>186</v>
      </c>
      <c r="H198" s="167">
        <v>3</v>
      </c>
      <c r="I198" s="168"/>
      <c r="J198" s="169">
        <f>ROUND(I198*H198,2)</f>
        <v>0</v>
      </c>
      <c r="K198" s="165" t="s">
        <v>3</v>
      </c>
      <c r="L198" s="37"/>
      <c r="M198" s="170" t="s">
        <v>3</v>
      </c>
      <c r="N198" s="171" t="s">
        <v>42</v>
      </c>
      <c r="O198" s="70"/>
      <c r="P198" s="172">
        <f>O198*H198</f>
        <v>0</v>
      </c>
      <c r="Q198" s="172">
        <v>0</v>
      </c>
      <c r="R198" s="172">
        <f>Q198*H198</f>
        <v>0</v>
      </c>
      <c r="S198" s="172">
        <v>0</v>
      </c>
      <c r="T198" s="173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74" t="s">
        <v>144</v>
      </c>
      <c r="AT198" s="174" t="s">
        <v>139</v>
      </c>
      <c r="AU198" s="174" t="s">
        <v>79</v>
      </c>
      <c r="AY198" s="17" t="s">
        <v>135</v>
      </c>
      <c r="BE198" s="175">
        <f>IF(N198="základní",J198,0)</f>
        <v>0</v>
      </c>
      <c r="BF198" s="175">
        <f>IF(N198="snížená",J198,0)</f>
        <v>0</v>
      </c>
      <c r="BG198" s="175">
        <f>IF(N198="zákl. přenesená",J198,0)</f>
        <v>0</v>
      </c>
      <c r="BH198" s="175">
        <f>IF(N198="sníž. přenesená",J198,0)</f>
        <v>0</v>
      </c>
      <c r="BI198" s="175">
        <f>IF(N198="nulová",J198,0)</f>
        <v>0</v>
      </c>
      <c r="BJ198" s="17" t="s">
        <v>79</v>
      </c>
      <c r="BK198" s="175">
        <f>ROUND(I198*H198,2)</f>
        <v>0</v>
      </c>
      <c r="BL198" s="17" t="s">
        <v>144</v>
      </c>
      <c r="BM198" s="174" t="s">
        <v>1351</v>
      </c>
    </row>
    <row r="199" s="2" customFormat="1" ht="16.5" customHeight="1">
      <c r="A199" s="36"/>
      <c r="B199" s="162"/>
      <c r="C199" s="163" t="s">
        <v>1354</v>
      </c>
      <c r="D199" s="163" t="s">
        <v>139</v>
      </c>
      <c r="E199" s="164" t="s">
        <v>1717</v>
      </c>
      <c r="F199" s="165" t="s">
        <v>1718</v>
      </c>
      <c r="G199" s="166" t="s">
        <v>186</v>
      </c>
      <c r="H199" s="167">
        <v>2</v>
      </c>
      <c r="I199" s="168"/>
      <c r="J199" s="169">
        <f>ROUND(I199*H199,2)</f>
        <v>0</v>
      </c>
      <c r="K199" s="165" t="s">
        <v>3</v>
      </c>
      <c r="L199" s="37"/>
      <c r="M199" s="170" t="s">
        <v>3</v>
      </c>
      <c r="N199" s="171" t="s">
        <v>42</v>
      </c>
      <c r="O199" s="70"/>
      <c r="P199" s="172">
        <f>O199*H199</f>
        <v>0</v>
      </c>
      <c r="Q199" s="172">
        <v>0</v>
      </c>
      <c r="R199" s="172">
        <f>Q199*H199</f>
        <v>0</v>
      </c>
      <c r="S199" s="172">
        <v>0</v>
      </c>
      <c r="T199" s="173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74" t="s">
        <v>144</v>
      </c>
      <c r="AT199" s="174" t="s">
        <v>139</v>
      </c>
      <c r="AU199" s="174" t="s">
        <v>79</v>
      </c>
      <c r="AY199" s="17" t="s">
        <v>135</v>
      </c>
      <c r="BE199" s="175">
        <f>IF(N199="základní",J199,0)</f>
        <v>0</v>
      </c>
      <c r="BF199" s="175">
        <f>IF(N199="snížená",J199,0)</f>
        <v>0</v>
      </c>
      <c r="BG199" s="175">
        <f>IF(N199="zákl. přenesená",J199,0)</f>
        <v>0</v>
      </c>
      <c r="BH199" s="175">
        <f>IF(N199="sníž. přenesená",J199,0)</f>
        <v>0</v>
      </c>
      <c r="BI199" s="175">
        <f>IF(N199="nulová",J199,0)</f>
        <v>0</v>
      </c>
      <c r="BJ199" s="17" t="s">
        <v>79</v>
      </c>
      <c r="BK199" s="175">
        <f>ROUND(I199*H199,2)</f>
        <v>0</v>
      </c>
      <c r="BL199" s="17" t="s">
        <v>144</v>
      </c>
      <c r="BM199" s="174" t="s">
        <v>1357</v>
      </c>
    </row>
    <row r="200" s="2" customFormat="1" ht="16.5" customHeight="1">
      <c r="A200" s="36"/>
      <c r="B200" s="162"/>
      <c r="C200" s="163" t="s">
        <v>925</v>
      </c>
      <c r="D200" s="163" t="s">
        <v>139</v>
      </c>
      <c r="E200" s="164" t="s">
        <v>1719</v>
      </c>
      <c r="F200" s="165" t="s">
        <v>1720</v>
      </c>
      <c r="G200" s="166" t="s">
        <v>186</v>
      </c>
      <c r="H200" s="167">
        <v>6</v>
      </c>
      <c r="I200" s="168"/>
      <c r="J200" s="169">
        <f>ROUND(I200*H200,2)</f>
        <v>0</v>
      </c>
      <c r="K200" s="165" t="s">
        <v>3</v>
      </c>
      <c r="L200" s="37"/>
      <c r="M200" s="170" t="s">
        <v>3</v>
      </c>
      <c r="N200" s="171" t="s">
        <v>42</v>
      </c>
      <c r="O200" s="70"/>
      <c r="P200" s="172">
        <f>O200*H200</f>
        <v>0</v>
      </c>
      <c r="Q200" s="172">
        <v>0</v>
      </c>
      <c r="R200" s="172">
        <f>Q200*H200</f>
        <v>0</v>
      </c>
      <c r="S200" s="172">
        <v>0</v>
      </c>
      <c r="T200" s="173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74" t="s">
        <v>144</v>
      </c>
      <c r="AT200" s="174" t="s">
        <v>139</v>
      </c>
      <c r="AU200" s="174" t="s">
        <v>79</v>
      </c>
      <c r="AY200" s="17" t="s">
        <v>135</v>
      </c>
      <c r="BE200" s="175">
        <f>IF(N200="základní",J200,0)</f>
        <v>0</v>
      </c>
      <c r="BF200" s="175">
        <f>IF(N200="snížená",J200,0)</f>
        <v>0</v>
      </c>
      <c r="BG200" s="175">
        <f>IF(N200="zákl. přenesená",J200,0)</f>
        <v>0</v>
      </c>
      <c r="BH200" s="175">
        <f>IF(N200="sníž. přenesená",J200,0)</f>
        <v>0</v>
      </c>
      <c r="BI200" s="175">
        <f>IF(N200="nulová",J200,0)</f>
        <v>0</v>
      </c>
      <c r="BJ200" s="17" t="s">
        <v>79</v>
      </c>
      <c r="BK200" s="175">
        <f>ROUND(I200*H200,2)</f>
        <v>0</v>
      </c>
      <c r="BL200" s="17" t="s">
        <v>144</v>
      </c>
      <c r="BM200" s="174" t="s">
        <v>1358</v>
      </c>
    </row>
    <row r="201" s="2" customFormat="1" ht="16.5" customHeight="1">
      <c r="A201" s="36"/>
      <c r="B201" s="162"/>
      <c r="C201" s="163" t="s">
        <v>929</v>
      </c>
      <c r="D201" s="163" t="s">
        <v>139</v>
      </c>
      <c r="E201" s="164" t="s">
        <v>1721</v>
      </c>
      <c r="F201" s="165" t="s">
        <v>1722</v>
      </c>
      <c r="G201" s="166" t="s">
        <v>186</v>
      </c>
      <c r="H201" s="167">
        <v>2</v>
      </c>
      <c r="I201" s="168"/>
      <c r="J201" s="169">
        <f>ROUND(I201*H201,2)</f>
        <v>0</v>
      </c>
      <c r="K201" s="165" t="s">
        <v>3</v>
      </c>
      <c r="L201" s="37"/>
      <c r="M201" s="170" t="s">
        <v>3</v>
      </c>
      <c r="N201" s="171" t="s">
        <v>42</v>
      </c>
      <c r="O201" s="70"/>
      <c r="P201" s="172">
        <f>O201*H201</f>
        <v>0</v>
      </c>
      <c r="Q201" s="172">
        <v>0</v>
      </c>
      <c r="R201" s="172">
        <f>Q201*H201</f>
        <v>0</v>
      </c>
      <c r="S201" s="172">
        <v>0</v>
      </c>
      <c r="T201" s="173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74" t="s">
        <v>144</v>
      </c>
      <c r="AT201" s="174" t="s">
        <v>139</v>
      </c>
      <c r="AU201" s="174" t="s">
        <v>79</v>
      </c>
      <c r="AY201" s="17" t="s">
        <v>135</v>
      </c>
      <c r="BE201" s="175">
        <f>IF(N201="základní",J201,0)</f>
        <v>0</v>
      </c>
      <c r="BF201" s="175">
        <f>IF(N201="snížená",J201,0)</f>
        <v>0</v>
      </c>
      <c r="BG201" s="175">
        <f>IF(N201="zákl. přenesená",J201,0)</f>
        <v>0</v>
      </c>
      <c r="BH201" s="175">
        <f>IF(N201="sníž. přenesená",J201,0)</f>
        <v>0</v>
      </c>
      <c r="BI201" s="175">
        <f>IF(N201="nulová",J201,0)</f>
        <v>0</v>
      </c>
      <c r="BJ201" s="17" t="s">
        <v>79</v>
      </c>
      <c r="BK201" s="175">
        <f>ROUND(I201*H201,2)</f>
        <v>0</v>
      </c>
      <c r="BL201" s="17" t="s">
        <v>144</v>
      </c>
      <c r="BM201" s="174" t="s">
        <v>1361</v>
      </c>
    </row>
    <row r="202" s="2" customFormat="1" ht="16.5" customHeight="1">
      <c r="A202" s="36"/>
      <c r="B202" s="162"/>
      <c r="C202" s="163" t="s">
        <v>890</v>
      </c>
      <c r="D202" s="163" t="s">
        <v>139</v>
      </c>
      <c r="E202" s="164" t="s">
        <v>1723</v>
      </c>
      <c r="F202" s="165" t="s">
        <v>1724</v>
      </c>
      <c r="G202" s="166" t="s">
        <v>186</v>
      </c>
      <c r="H202" s="167">
        <v>1</v>
      </c>
      <c r="I202" s="168"/>
      <c r="J202" s="169">
        <f>ROUND(I202*H202,2)</f>
        <v>0</v>
      </c>
      <c r="K202" s="165" t="s">
        <v>3</v>
      </c>
      <c r="L202" s="37"/>
      <c r="M202" s="170" t="s">
        <v>3</v>
      </c>
      <c r="N202" s="171" t="s">
        <v>42</v>
      </c>
      <c r="O202" s="70"/>
      <c r="P202" s="172">
        <f>O202*H202</f>
        <v>0</v>
      </c>
      <c r="Q202" s="172">
        <v>0</v>
      </c>
      <c r="R202" s="172">
        <f>Q202*H202</f>
        <v>0</v>
      </c>
      <c r="S202" s="172">
        <v>0</v>
      </c>
      <c r="T202" s="173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74" t="s">
        <v>144</v>
      </c>
      <c r="AT202" s="174" t="s">
        <v>139</v>
      </c>
      <c r="AU202" s="174" t="s">
        <v>79</v>
      </c>
      <c r="AY202" s="17" t="s">
        <v>135</v>
      </c>
      <c r="BE202" s="175">
        <f>IF(N202="základní",J202,0)</f>
        <v>0</v>
      </c>
      <c r="BF202" s="175">
        <f>IF(N202="snížená",J202,0)</f>
        <v>0</v>
      </c>
      <c r="BG202" s="175">
        <f>IF(N202="zákl. přenesená",J202,0)</f>
        <v>0</v>
      </c>
      <c r="BH202" s="175">
        <f>IF(N202="sníž. přenesená",J202,0)</f>
        <v>0</v>
      </c>
      <c r="BI202" s="175">
        <f>IF(N202="nulová",J202,0)</f>
        <v>0</v>
      </c>
      <c r="BJ202" s="17" t="s">
        <v>79</v>
      </c>
      <c r="BK202" s="175">
        <f>ROUND(I202*H202,2)</f>
        <v>0</v>
      </c>
      <c r="BL202" s="17" t="s">
        <v>144</v>
      </c>
      <c r="BM202" s="174" t="s">
        <v>1362</v>
      </c>
    </row>
    <row r="203" s="2" customFormat="1" ht="16.5" customHeight="1">
      <c r="A203" s="36"/>
      <c r="B203" s="162"/>
      <c r="C203" s="163" t="s">
        <v>895</v>
      </c>
      <c r="D203" s="163" t="s">
        <v>139</v>
      </c>
      <c r="E203" s="164" t="s">
        <v>1725</v>
      </c>
      <c r="F203" s="165" t="s">
        <v>1726</v>
      </c>
      <c r="G203" s="166" t="s">
        <v>186</v>
      </c>
      <c r="H203" s="167">
        <v>2</v>
      </c>
      <c r="I203" s="168"/>
      <c r="J203" s="169">
        <f>ROUND(I203*H203,2)</f>
        <v>0</v>
      </c>
      <c r="K203" s="165" t="s">
        <v>3</v>
      </c>
      <c r="L203" s="37"/>
      <c r="M203" s="170" t="s">
        <v>3</v>
      </c>
      <c r="N203" s="171" t="s">
        <v>42</v>
      </c>
      <c r="O203" s="70"/>
      <c r="P203" s="172">
        <f>O203*H203</f>
        <v>0</v>
      </c>
      <c r="Q203" s="172">
        <v>0</v>
      </c>
      <c r="R203" s="172">
        <f>Q203*H203</f>
        <v>0</v>
      </c>
      <c r="S203" s="172">
        <v>0</v>
      </c>
      <c r="T203" s="173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74" t="s">
        <v>144</v>
      </c>
      <c r="AT203" s="174" t="s">
        <v>139</v>
      </c>
      <c r="AU203" s="174" t="s">
        <v>79</v>
      </c>
      <c r="AY203" s="17" t="s">
        <v>135</v>
      </c>
      <c r="BE203" s="175">
        <f>IF(N203="základní",J203,0)</f>
        <v>0</v>
      </c>
      <c r="BF203" s="175">
        <f>IF(N203="snížená",J203,0)</f>
        <v>0</v>
      </c>
      <c r="BG203" s="175">
        <f>IF(N203="zákl. přenesená",J203,0)</f>
        <v>0</v>
      </c>
      <c r="BH203" s="175">
        <f>IF(N203="sníž. přenesená",J203,0)</f>
        <v>0</v>
      </c>
      <c r="BI203" s="175">
        <f>IF(N203="nulová",J203,0)</f>
        <v>0</v>
      </c>
      <c r="BJ203" s="17" t="s">
        <v>79</v>
      </c>
      <c r="BK203" s="175">
        <f>ROUND(I203*H203,2)</f>
        <v>0</v>
      </c>
      <c r="BL203" s="17" t="s">
        <v>144</v>
      </c>
      <c r="BM203" s="174" t="s">
        <v>1363</v>
      </c>
    </row>
    <row r="204" s="2" customFormat="1" ht="16.5" customHeight="1">
      <c r="A204" s="36"/>
      <c r="B204" s="162"/>
      <c r="C204" s="163" t="s">
        <v>897</v>
      </c>
      <c r="D204" s="163" t="s">
        <v>139</v>
      </c>
      <c r="E204" s="164" t="s">
        <v>1727</v>
      </c>
      <c r="F204" s="165" t="s">
        <v>1728</v>
      </c>
      <c r="G204" s="166" t="s">
        <v>186</v>
      </c>
      <c r="H204" s="167">
        <v>1</v>
      </c>
      <c r="I204" s="168"/>
      <c r="J204" s="169">
        <f>ROUND(I204*H204,2)</f>
        <v>0</v>
      </c>
      <c r="K204" s="165" t="s">
        <v>3</v>
      </c>
      <c r="L204" s="37"/>
      <c r="M204" s="170" t="s">
        <v>3</v>
      </c>
      <c r="N204" s="171" t="s">
        <v>42</v>
      </c>
      <c r="O204" s="70"/>
      <c r="P204" s="172">
        <f>O204*H204</f>
        <v>0</v>
      </c>
      <c r="Q204" s="172">
        <v>0</v>
      </c>
      <c r="R204" s="172">
        <f>Q204*H204</f>
        <v>0</v>
      </c>
      <c r="S204" s="172">
        <v>0</v>
      </c>
      <c r="T204" s="173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74" t="s">
        <v>144</v>
      </c>
      <c r="AT204" s="174" t="s">
        <v>139</v>
      </c>
      <c r="AU204" s="174" t="s">
        <v>79</v>
      </c>
      <c r="AY204" s="17" t="s">
        <v>135</v>
      </c>
      <c r="BE204" s="175">
        <f>IF(N204="základní",J204,0)</f>
        <v>0</v>
      </c>
      <c r="BF204" s="175">
        <f>IF(N204="snížená",J204,0)</f>
        <v>0</v>
      </c>
      <c r="BG204" s="175">
        <f>IF(N204="zákl. přenesená",J204,0)</f>
        <v>0</v>
      </c>
      <c r="BH204" s="175">
        <f>IF(N204="sníž. přenesená",J204,0)</f>
        <v>0</v>
      </c>
      <c r="BI204" s="175">
        <f>IF(N204="nulová",J204,0)</f>
        <v>0</v>
      </c>
      <c r="BJ204" s="17" t="s">
        <v>79</v>
      </c>
      <c r="BK204" s="175">
        <f>ROUND(I204*H204,2)</f>
        <v>0</v>
      </c>
      <c r="BL204" s="17" t="s">
        <v>144</v>
      </c>
      <c r="BM204" s="174" t="s">
        <v>1366</v>
      </c>
    </row>
    <row r="205" s="2" customFormat="1" ht="16.5" customHeight="1">
      <c r="A205" s="36"/>
      <c r="B205" s="162"/>
      <c r="C205" s="163" t="s">
        <v>902</v>
      </c>
      <c r="D205" s="163" t="s">
        <v>139</v>
      </c>
      <c r="E205" s="164" t="s">
        <v>1729</v>
      </c>
      <c r="F205" s="165" t="s">
        <v>1730</v>
      </c>
      <c r="G205" s="166" t="s">
        <v>186</v>
      </c>
      <c r="H205" s="167">
        <v>4</v>
      </c>
      <c r="I205" s="168"/>
      <c r="J205" s="169">
        <f>ROUND(I205*H205,2)</f>
        <v>0</v>
      </c>
      <c r="K205" s="165" t="s">
        <v>3</v>
      </c>
      <c r="L205" s="37"/>
      <c r="M205" s="170" t="s">
        <v>3</v>
      </c>
      <c r="N205" s="171" t="s">
        <v>42</v>
      </c>
      <c r="O205" s="70"/>
      <c r="P205" s="172">
        <f>O205*H205</f>
        <v>0</v>
      </c>
      <c r="Q205" s="172">
        <v>0</v>
      </c>
      <c r="R205" s="172">
        <f>Q205*H205</f>
        <v>0</v>
      </c>
      <c r="S205" s="172">
        <v>0</v>
      </c>
      <c r="T205" s="173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74" t="s">
        <v>144</v>
      </c>
      <c r="AT205" s="174" t="s">
        <v>139</v>
      </c>
      <c r="AU205" s="174" t="s">
        <v>79</v>
      </c>
      <c r="AY205" s="17" t="s">
        <v>135</v>
      </c>
      <c r="BE205" s="175">
        <f>IF(N205="základní",J205,0)</f>
        <v>0</v>
      </c>
      <c r="BF205" s="175">
        <f>IF(N205="snížená",J205,0)</f>
        <v>0</v>
      </c>
      <c r="BG205" s="175">
        <f>IF(N205="zákl. přenesená",J205,0)</f>
        <v>0</v>
      </c>
      <c r="BH205" s="175">
        <f>IF(N205="sníž. přenesená",J205,0)</f>
        <v>0</v>
      </c>
      <c r="BI205" s="175">
        <f>IF(N205="nulová",J205,0)</f>
        <v>0</v>
      </c>
      <c r="BJ205" s="17" t="s">
        <v>79</v>
      </c>
      <c r="BK205" s="175">
        <f>ROUND(I205*H205,2)</f>
        <v>0</v>
      </c>
      <c r="BL205" s="17" t="s">
        <v>144</v>
      </c>
      <c r="BM205" s="174" t="s">
        <v>1369</v>
      </c>
    </row>
    <row r="206" s="2" customFormat="1" ht="16.5" customHeight="1">
      <c r="A206" s="36"/>
      <c r="B206" s="162"/>
      <c r="C206" s="163" t="s">
        <v>430</v>
      </c>
      <c r="D206" s="163" t="s">
        <v>139</v>
      </c>
      <c r="E206" s="164" t="s">
        <v>1731</v>
      </c>
      <c r="F206" s="165" t="s">
        <v>1732</v>
      </c>
      <c r="G206" s="166" t="s">
        <v>186</v>
      </c>
      <c r="H206" s="167">
        <v>1</v>
      </c>
      <c r="I206" s="168"/>
      <c r="J206" s="169">
        <f>ROUND(I206*H206,2)</f>
        <v>0</v>
      </c>
      <c r="K206" s="165" t="s">
        <v>3</v>
      </c>
      <c r="L206" s="37"/>
      <c r="M206" s="170" t="s">
        <v>3</v>
      </c>
      <c r="N206" s="171" t="s">
        <v>42</v>
      </c>
      <c r="O206" s="70"/>
      <c r="P206" s="172">
        <f>O206*H206</f>
        <v>0</v>
      </c>
      <c r="Q206" s="172">
        <v>0</v>
      </c>
      <c r="R206" s="172">
        <f>Q206*H206</f>
        <v>0</v>
      </c>
      <c r="S206" s="172">
        <v>0</v>
      </c>
      <c r="T206" s="173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74" t="s">
        <v>144</v>
      </c>
      <c r="AT206" s="174" t="s">
        <v>139</v>
      </c>
      <c r="AU206" s="174" t="s">
        <v>79</v>
      </c>
      <c r="AY206" s="17" t="s">
        <v>135</v>
      </c>
      <c r="BE206" s="175">
        <f>IF(N206="základní",J206,0)</f>
        <v>0</v>
      </c>
      <c r="BF206" s="175">
        <f>IF(N206="snížená",J206,0)</f>
        <v>0</v>
      </c>
      <c r="BG206" s="175">
        <f>IF(N206="zákl. přenesená",J206,0)</f>
        <v>0</v>
      </c>
      <c r="BH206" s="175">
        <f>IF(N206="sníž. přenesená",J206,0)</f>
        <v>0</v>
      </c>
      <c r="BI206" s="175">
        <f>IF(N206="nulová",J206,0)</f>
        <v>0</v>
      </c>
      <c r="BJ206" s="17" t="s">
        <v>79</v>
      </c>
      <c r="BK206" s="175">
        <f>ROUND(I206*H206,2)</f>
        <v>0</v>
      </c>
      <c r="BL206" s="17" t="s">
        <v>144</v>
      </c>
      <c r="BM206" s="174" t="s">
        <v>1370</v>
      </c>
    </row>
    <row r="207" s="2" customFormat="1" ht="16.5" customHeight="1">
      <c r="A207" s="36"/>
      <c r="B207" s="162"/>
      <c r="C207" s="163" t="s">
        <v>405</v>
      </c>
      <c r="D207" s="163" t="s">
        <v>139</v>
      </c>
      <c r="E207" s="164" t="s">
        <v>1733</v>
      </c>
      <c r="F207" s="165" t="s">
        <v>1734</v>
      </c>
      <c r="G207" s="166" t="s">
        <v>186</v>
      </c>
      <c r="H207" s="167">
        <v>1</v>
      </c>
      <c r="I207" s="168"/>
      <c r="J207" s="169">
        <f>ROUND(I207*H207,2)</f>
        <v>0</v>
      </c>
      <c r="K207" s="165" t="s">
        <v>3</v>
      </c>
      <c r="L207" s="37"/>
      <c r="M207" s="170" t="s">
        <v>3</v>
      </c>
      <c r="N207" s="171" t="s">
        <v>42</v>
      </c>
      <c r="O207" s="70"/>
      <c r="P207" s="172">
        <f>O207*H207</f>
        <v>0</v>
      </c>
      <c r="Q207" s="172">
        <v>0</v>
      </c>
      <c r="R207" s="172">
        <f>Q207*H207</f>
        <v>0</v>
      </c>
      <c r="S207" s="172">
        <v>0</v>
      </c>
      <c r="T207" s="173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74" t="s">
        <v>144</v>
      </c>
      <c r="AT207" s="174" t="s">
        <v>139</v>
      </c>
      <c r="AU207" s="174" t="s">
        <v>79</v>
      </c>
      <c r="AY207" s="17" t="s">
        <v>135</v>
      </c>
      <c r="BE207" s="175">
        <f>IF(N207="základní",J207,0)</f>
        <v>0</v>
      </c>
      <c r="BF207" s="175">
        <f>IF(N207="snížená",J207,0)</f>
        <v>0</v>
      </c>
      <c r="BG207" s="175">
        <f>IF(N207="zákl. přenesená",J207,0)</f>
        <v>0</v>
      </c>
      <c r="BH207" s="175">
        <f>IF(N207="sníž. přenesená",J207,0)</f>
        <v>0</v>
      </c>
      <c r="BI207" s="175">
        <f>IF(N207="nulová",J207,0)</f>
        <v>0</v>
      </c>
      <c r="BJ207" s="17" t="s">
        <v>79</v>
      </c>
      <c r="BK207" s="175">
        <f>ROUND(I207*H207,2)</f>
        <v>0</v>
      </c>
      <c r="BL207" s="17" t="s">
        <v>144</v>
      </c>
      <c r="BM207" s="174" t="s">
        <v>1373</v>
      </c>
    </row>
    <row r="208" s="2" customFormat="1" ht="16.5" customHeight="1">
      <c r="A208" s="36"/>
      <c r="B208" s="162"/>
      <c r="C208" s="163" t="s">
        <v>611</v>
      </c>
      <c r="D208" s="163" t="s">
        <v>139</v>
      </c>
      <c r="E208" s="164" t="s">
        <v>1735</v>
      </c>
      <c r="F208" s="165" t="s">
        <v>1736</v>
      </c>
      <c r="G208" s="166" t="s">
        <v>186</v>
      </c>
      <c r="H208" s="167">
        <v>1</v>
      </c>
      <c r="I208" s="168"/>
      <c r="J208" s="169">
        <f>ROUND(I208*H208,2)</f>
        <v>0</v>
      </c>
      <c r="K208" s="165" t="s">
        <v>3</v>
      </c>
      <c r="L208" s="37"/>
      <c r="M208" s="170" t="s">
        <v>3</v>
      </c>
      <c r="N208" s="171" t="s">
        <v>42</v>
      </c>
      <c r="O208" s="70"/>
      <c r="P208" s="172">
        <f>O208*H208</f>
        <v>0</v>
      </c>
      <c r="Q208" s="172">
        <v>0</v>
      </c>
      <c r="R208" s="172">
        <f>Q208*H208</f>
        <v>0</v>
      </c>
      <c r="S208" s="172">
        <v>0</v>
      </c>
      <c r="T208" s="173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74" t="s">
        <v>144</v>
      </c>
      <c r="AT208" s="174" t="s">
        <v>139</v>
      </c>
      <c r="AU208" s="174" t="s">
        <v>79</v>
      </c>
      <c r="AY208" s="17" t="s">
        <v>135</v>
      </c>
      <c r="BE208" s="175">
        <f>IF(N208="základní",J208,0)</f>
        <v>0</v>
      </c>
      <c r="BF208" s="175">
        <f>IF(N208="snížená",J208,0)</f>
        <v>0</v>
      </c>
      <c r="BG208" s="175">
        <f>IF(N208="zákl. přenesená",J208,0)</f>
        <v>0</v>
      </c>
      <c r="BH208" s="175">
        <f>IF(N208="sníž. přenesená",J208,0)</f>
        <v>0</v>
      </c>
      <c r="BI208" s="175">
        <f>IF(N208="nulová",J208,0)</f>
        <v>0</v>
      </c>
      <c r="BJ208" s="17" t="s">
        <v>79</v>
      </c>
      <c r="BK208" s="175">
        <f>ROUND(I208*H208,2)</f>
        <v>0</v>
      </c>
      <c r="BL208" s="17" t="s">
        <v>144</v>
      </c>
      <c r="BM208" s="174" t="s">
        <v>1374</v>
      </c>
    </row>
    <row r="209" s="2" customFormat="1" ht="16.5" customHeight="1">
      <c r="A209" s="36"/>
      <c r="B209" s="162"/>
      <c r="C209" s="163" t="s">
        <v>616</v>
      </c>
      <c r="D209" s="163" t="s">
        <v>139</v>
      </c>
      <c r="E209" s="164" t="s">
        <v>1737</v>
      </c>
      <c r="F209" s="165" t="s">
        <v>1738</v>
      </c>
      <c r="G209" s="166" t="s">
        <v>186</v>
      </c>
      <c r="H209" s="167">
        <v>17</v>
      </c>
      <c r="I209" s="168"/>
      <c r="J209" s="169">
        <f>ROUND(I209*H209,2)</f>
        <v>0</v>
      </c>
      <c r="K209" s="165" t="s">
        <v>3</v>
      </c>
      <c r="L209" s="37"/>
      <c r="M209" s="170" t="s">
        <v>3</v>
      </c>
      <c r="N209" s="171" t="s">
        <v>42</v>
      </c>
      <c r="O209" s="70"/>
      <c r="P209" s="172">
        <f>O209*H209</f>
        <v>0</v>
      </c>
      <c r="Q209" s="172">
        <v>0</v>
      </c>
      <c r="R209" s="172">
        <f>Q209*H209</f>
        <v>0</v>
      </c>
      <c r="S209" s="172">
        <v>0</v>
      </c>
      <c r="T209" s="173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74" t="s">
        <v>144</v>
      </c>
      <c r="AT209" s="174" t="s">
        <v>139</v>
      </c>
      <c r="AU209" s="174" t="s">
        <v>79</v>
      </c>
      <c r="AY209" s="17" t="s">
        <v>135</v>
      </c>
      <c r="BE209" s="175">
        <f>IF(N209="základní",J209,0)</f>
        <v>0</v>
      </c>
      <c r="BF209" s="175">
        <f>IF(N209="snížená",J209,0)</f>
        <v>0</v>
      </c>
      <c r="BG209" s="175">
        <f>IF(N209="zákl. přenesená",J209,0)</f>
        <v>0</v>
      </c>
      <c r="BH209" s="175">
        <f>IF(N209="sníž. přenesená",J209,0)</f>
        <v>0</v>
      </c>
      <c r="BI209" s="175">
        <f>IF(N209="nulová",J209,0)</f>
        <v>0</v>
      </c>
      <c r="BJ209" s="17" t="s">
        <v>79</v>
      </c>
      <c r="BK209" s="175">
        <f>ROUND(I209*H209,2)</f>
        <v>0</v>
      </c>
      <c r="BL209" s="17" t="s">
        <v>144</v>
      </c>
      <c r="BM209" s="174" t="s">
        <v>1375</v>
      </c>
    </row>
    <row r="210" s="2" customFormat="1" ht="16.5" customHeight="1">
      <c r="A210" s="36"/>
      <c r="B210" s="162"/>
      <c r="C210" s="163" t="s">
        <v>591</v>
      </c>
      <c r="D210" s="163" t="s">
        <v>139</v>
      </c>
      <c r="E210" s="164" t="s">
        <v>1739</v>
      </c>
      <c r="F210" s="165" t="s">
        <v>1740</v>
      </c>
      <c r="G210" s="166" t="s">
        <v>294</v>
      </c>
      <c r="H210" s="167">
        <v>285</v>
      </c>
      <c r="I210" s="168"/>
      <c r="J210" s="169">
        <f>ROUND(I210*H210,2)</f>
        <v>0</v>
      </c>
      <c r="K210" s="165" t="s">
        <v>3</v>
      </c>
      <c r="L210" s="37"/>
      <c r="M210" s="170" t="s">
        <v>3</v>
      </c>
      <c r="N210" s="171" t="s">
        <v>42</v>
      </c>
      <c r="O210" s="70"/>
      <c r="P210" s="172">
        <f>O210*H210</f>
        <v>0</v>
      </c>
      <c r="Q210" s="172">
        <v>0</v>
      </c>
      <c r="R210" s="172">
        <f>Q210*H210</f>
        <v>0</v>
      </c>
      <c r="S210" s="172">
        <v>0</v>
      </c>
      <c r="T210" s="173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74" t="s">
        <v>144</v>
      </c>
      <c r="AT210" s="174" t="s">
        <v>139</v>
      </c>
      <c r="AU210" s="174" t="s">
        <v>79</v>
      </c>
      <c r="AY210" s="17" t="s">
        <v>135</v>
      </c>
      <c r="BE210" s="175">
        <f>IF(N210="základní",J210,0)</f>
        <v>0</v>
      </c>
      <c r="BF210" s="175">
        <f>IF(N210="snížená",J210,0)</f>
        <v>0</v>
      </c>
      <c r="BG210" s="175">
        <f>IF(N210="zákl. přenesená",J210,0)</f>
        <v>0</v>
      </c>
      <c r="BH210" s="175">
        <f>IF(N210="sníž. přenesená",J210,0)</f>
        <v>0</v>
      </c>
      <c r="BI210" s="175">
        <f>IF(N210="nulová",J210,0)</f>
        <v>0</v>
      </c>
      <c r="BJ210" s="17" t="s">
        <v>79</v>
      </c>
      <c r="BK210" s="175">
        <f>ROUND(I210*H210,2)</f>
        <v>0</v>
      </c>
      <c r="BL210" s="17" t="s">
        <v>144</v>
      </c>
      <c r="BM210" s="174" t="s">
        <v>1376</v>
      </c>
    </row>
    <row r="211" s="2" customFormat="1" ht="16.5" customHeight="1">
      <c r="A211" s="36"/>
      <c r="B211" s="162"/>
      <c r="C211" s="163" t="s">
        <v>586</v>
      </c>
      <c r="D211" s="163" t="s">
        <v>139</v>
      </c>
      <c r="E211" s="164" t="s">
        <v>1741</v>
      </c>
      <c r="F211" s="165" t="s">
        <v>1742</v>
      </c>
      <c r="G211" s="166" t="s">
        <v>294</v>
      </c>
      <c r="H211" s="167">
        <v>285</v>
      </c>
      <c r="I211" s="168"/>
      <c r="J211" s="169">
        <f>ROUND(I211*H211,2)</f>
        <v>0</v>
      </c>
      <c r="K211" s="165" t="s">
        <v>3</v>
      </c>
      <c r="L211" s="37"/>
      <c r="M211" s="170" t="s">
        <v>3</v>
      </c>
      <c r="N211" s="171" t="s">
        <v>42</v>
      </c>
      <c r="O211" s="70"/>
      <c r="P211" s="172">
        <f>O211*H211</f>
        <v>0</v>
      </c>
      <c r="Q211" s="172">
        <v>0</v>
      </c>
      <c r="R211" s="172">
        <f>Q211*H211</f>
        <v>0</v>
      </c>
      <c r="S211" s="172">
        <v>0</v>
      </c>
      <c r="T211" s="173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174" t="s">
        <v>144</v>
      </c>
      <c r="AT211" s="174" t="s">
        <v>139</v>
      </c>
      <c r="AU211" s="174" t="s">
        <v>79</v>
      </c>
      <c r="AY211" s="17" t="s">
        <v>135</v>
      </c>
      <c r="BE211" s="175">
        <f>IF(N211="základní",J211,0)</f>
        <v>0</v>
      </c>
      <c r="BF211" s="175">
        <f>IF(N211="snížená",J211,0)</f>
        <v>0</v>
      </c>
      <c r="BG211" s="175">
        <f>IF(N211="zákl. přenesená",J211,0)</f>
        <v>0</v>
      </c>
      <c r="BH211" s="175">
        <f>IF(N211="sníž. přenesená",J211,0)</f>
        <v>0</v>
      </c>
      <c r="BI211" s="175">
        <f>IF(N211="nulová",J211,0)</f>
        <v>0</v>
      </c>
      <c r="BJ211" s="17" t="s">
        <v>79</v>
      </c>
      <c r="BK211" s="175">
        <f>ROUND(I211*H211,2)</f>
        <v>0</v>
      </c>
      <c r="BL211" s="17" t="s">
        <v>144</v>
      </c>
      <c r="BM211" s="174" t="s">
        <v>1377</v>
      </c>
    </row>
    <row r="212" s="2" customFormat="1" ht="16.5" customHeight="1">
      <c r="A212" s="36"/>
      <c r="B212" s="162"/>
      <c r="C212" s="163" t="s">
        <v>606</v>
      </c>
      <c r="D212" s="163" t="s">
        <v>139</v>
      </c>
      <c r="E212" s="164" t="s">
        <v>1743</v>
      </c>
      <c r="F212" s="165" t="s">
        <v>1744</v>
      </c>
      <c r="G212" s="166" t="s">
        <v>1169</v>
      </c>
      <c r="H212" s="167">
        <v>1</v>
      </c>
      <c r="I212" s="168"/>
      <c r="J212" s="169">
        <f>ROUND(I212*H212,2)</f>
        <v>0</v>
      </c>
      <c r="K212" s="165" t="s">
        <v>3</v>
      </c>
      <c r="L212" s="37"/>
      <c r="M212" s="170" t="s">
        <v>3</v>
      </c>
      <c r="N212" s="171" t="s">
        <v>42</v>
      </c>
      <c r="O212" s="70"/>
      <c r="P212" s="172">
        <f>O212*H212</f>
        <v>0</v>
      </c>
      <c r="Q212" s="172">
        <v>0</v>
      </c>
      <c r="R212" s="172">
        <f>Q212*H212</f>
        <v>0</v>
      </c>
      <c r="S212" s="172">
        <v>0</v>
      </c>
      <c r="T212" s="173">
        <f>S212*H212</f>
        <v>0</v>
      </c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74" t="s">
        <v>144</v>
      </c>
      <c r="AT212" s="174" t="s">
        <v>139</v>
      </c>
      <c r="AU212" s="174" t="s">
        <v>79</v>
      </c>
      <c r="AY212" s="17" t="s">
        <v>135</v>
      </c>
      <c r="BE212" s="175">
        <f>IF(N212="základní",J212,0)</f>
        <v>0</v>
      </c>
      <c r="BF212" s="175">
        <f>IF(N212="snížená",J212,0)</f>
        <v>0</v>
      </c>
      <c r="BG212" s="175">
        <f>IF(N212="zákl. přenesená",J212,0)</f>
        <v>0</v>
      </c>
      <c r="BH212" s="175">
        <f>IF(N212="sníž. přenesená",J212,0)</f>
        <v>0</v>
      </c>
      <c r="BI212" s="175">
        <f>IF(N212="nulová",J212,0)</f>
        <v>0</v>
      </c>
      <c r="BJ212" s="17" t="s">
        <v>79</v>
      </c>
      <c r="BK212" s="175">
        <f>ROUND(I212*H212,2)</f>
        <v>0</v>
      </c>
      <c r="BL212" s="17" t="s">
        <v>144</v>
      </c>
      <c r="BM212" s="174" t="s">
        <v>1380</v>
      </c>
    </row>
    <row r="213" s="2" customFormat="1" ht="16.5" customHeight="1">
      <c r="A213" s="36"/>
      <c r="B213" s="162"/>
      <c r="C213" s="163" t="s">
        <v>601</v>
      </c>
      <c r="D213" s="163" t="s">
        <v>139</v>
      </c>
      <c r="E213" s="164" t="s">
        <v>1745</v>
      </c>
      <c r="F213" s="165" t="s">
        <v>1746</v>
      </c>
      <c r="G213" s="166" t="s">
        <v>142</v>
      </c>
      <c r="H213" s="167">
        <v>0.5</v>
      </c>
      <c r="I213" s="168"/>
      <c r="J213" s="169">
        <f>ROUND(I213*H213,2)</f>
        <v>0</v>
      </c>
      <c r="K213" s="165" t="s">
        <v>3</v>
      </c>
      <c r="L213" s="37"/>
      <c r="M213" s="170" t="s">
        <v>3</v>
      </c>
      <c r="N213" s="171" t="s">
        <v>42</v>
      </c>
      <c r="O213" s="70"/>
      <c r="P213" s="172">
        <f>O213*H213</f>
        <v>0</v>
      </c>
      <c r="Q213" s="172">
        <v>0</v>
      </c>
      <c r="R213" s="172">
        <f>Q213*H213</f>
        <v>0</v>
      </c>
      <c r="S213" s="172">
        <v>0</v>
      </c>
      <c r="T213" s="173">
        <f>S213*H213</f>
        <v>0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74" t="s">
        <v>144</v>
      </c>
      <c r="AT213" s="174" t="s">
        <v>139</v>
      </c>
      <c r="AU213" s="174" t="s">
        <v>79</v>
      </c>
      <c r="AY213" s="17" t="s">
        <v>135</v>
      </c>
      <c r="BE213" s="175">
        <f>IF(N213="základní",J213,0)</f>
        <v>0</v>
      </c>
      <c r="BF213" s="175">
        <f>IF(N213="snížená",J213,0)</f>
        <v>0</v>
      </c>
      <c r="BG213" s="175">
        <f>IF(N213="zákl. přenesená",J213,0)</f>
        <v>0</v>
      </c>
      <c r="BH213" s="175">
        <f>IF(N213="sníž. přenesená",J213,0)</f>
        <v>0</v>
      </c>
      <c r="BI213" s="175">
        <f>IF(N213="nulová",J213,0)</f>
        <v>0</v>
      </c>
      <c r="BJ213" s="17" t="s">
        <v>79</v>
      </c>
      <c r="BK213" s="175">
        <f>ROUND(I213*H213,2)</f>
        <v>0</v>
      </c>
      <c r="BL213" s="17" t="s">
        <v>144</v>
      </c>
      <c r="BM213" s="174" t="s">
        <v>1383</v>
      </c>
    </row>
    <row r="214" s="12" customFormat="1" ht="25.92" customHeight="1">
      <c r="A214" s="12"/>
      <c r="B214" s="149"/>
      <c r="C214" s="12"/>
      <c r="D214" s="150" t="s">
        <v>70</v>
      </c>
      <c r="E214" s="151" t="s">
        <v>1747</v>
      </c>
      <c r="F214" s="151" t="s">
        <v>1748</v>
      </c>
      <c r="G214" s="12"/>
      <c r="H214" s="12"/>
      <c r="I214" s="152"/>
      <c r="J214" s="153">
        <f>BK214</f>
        <v>0</v>
      </c>
      <c r="K214" s="12"/>
      <c r="L214" s="149"/>
      <c r="M214" s="154"/>
      <c r="N214" s="155"/>
      <c r="O214" s="155"/>
      <c r="P214" s="156">
        <f>SUM(P215:P220)</f>
        <v>0</v>
      </c>
      <c r="Q214" s="155"/>
      <c r="R214" s="156">
        <f>SUM(R215:R220)</f>
        <v>0</v>
      </c>
      <c r="S214" s="155"/>
      <c r="T214" s="157">
        <f>SUM(T215:T220)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50" t="s">
        <v>79</v>
      </c>
      <c r="AT214" s="158" t="s">
        <v>70</v>
      </c>
      <c r="AU214" s="158" t="s">
        <v>71</v>
      </c>
      <c r="AY214" s="150" t="s">
        <v>135</v>
      </c>
      <c r="BK214" s="159">
        <f>SUM(BK215:BK220)</f>
        <v>0</v>
      </c>
    </row>
    <row r="215" s="2" customFormat="1" ht="16.5" customHeight="1">
      <c r="A215" s="36"/>
      <c r="B215" s="162"/>
      <c r="C215" s="163" t="s">
        <v>581</v>
      </c>
      <c r="D215" s="163" t="s">
        <v>139</v>
      </c>
      <c r="E215" s="164" t="s">
        <v>1749</v>
      </c>
      <c r="F215" s="165" t="s">
        <v>1750</v>
      </c>
      <c r="G215" s="166" t="s">
        <v>186</v>
      </c>
      <c r="H215" s="167">
        <v>1</v>
      </c>
      <c r="I215" s="168"/>
      <c r="J215" s="169">
        <f>ROUND(I215*H215,2)</f>
        <v>0</v>
      </c>
      <c r="K215" s="165" t="s">
        <v>3</v>
      </c>
      <c r="L215" s="37"/>
      <c r="M215" s="170" t="s">
        <v>3</v>
      </c>
      <c r="N215" s="171" t="s">
        <v>42</v>
      </c>
      <c r="O215" s="70"/>
      <c r="P215" s="172">
        <f>O215*H215</f>
        <v>0</v>
      </c>
      <c r="Q215" s="172">
        <v>0</v>
      </c>
      <c r="R215" s="172">
        <f>Q215*H215</f>
        <v>0</v>
      </c>
      <c r="S215" s="172">
        <v>0</v>
      </c>
      <c r="T215" s="173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74" t="s">
        <v>144</v>
      </c>
      <c r="AT215" s="174" t="s">
        <v>139</v>
      </c>
      <c r="AU215" s="174" t="s">
        <v>79</v>
      </c>
      <c r="AY215" s="17" t="s">
        <v>135</v>
      </c>
      <c r="BE215" s="175">
        <f>IF(N215="základní",J215,0)</f>
        <v>0</v>
      </c>
      <c r="BF215" s="175">
        <f>IF(N215="snížená",J215,0)</f>
        <v>0</v>
      </c>
      <c r="BG215" s="175">
        <f>IF(N215="zákl. přenesená",J215,0)</f>
        <v>0</v>
      </c>
      <c r="BH215" s="175">
        <f>IF(N215="sníž. přenesená",J215,0)</f>
        <v>0</v>
      </c>
      <c r="BI215" s="175">
        <f>IF(N215="nulová",J215,0)</f>
        <v>0</v>
      </c>
      <c r="BJ215" s="17" t="s">
        <v>79</v>
      </c>
      <c r="BK215" s="175">
        <f>ROUND(I215*H215,2)</f>
        <v>0</v>
      </c>
      <c r="BL215" s="17" t="s">
        <v>144</v>
      </c>
      <c r="BM215" s="174" t="s">
        <v>1385</v>
      </c>
    </row>
    <row r="216" s="2" customFormat="1" ht="16.5" customHeight="1">
      <c r="A216" s="36"/>
      <c r="B216" s="162"/>
      <c r="C216" s="163" t="s">
        <v>1386</v>
      </c>
      <c r="D216" s="163" t="s">
        <v>139</v>
      </c>
      <c r="E216" s="164" t="s">
        <v>1751</v>
      </c>
      <c r="F216" s="165" t="s">
        <v>1752</v>
      </c>
      <c r="G216" s="166" t="s">
        <v>186</v>
      </c>
      <c r="H216" s="167">
        <v>1</v>
      </c>
      <c r="I216" s="168"/>
      <c r="J216" s="169">
        <f>ROUND(I216*H216,2)</f>
        <v>0</v>
      </c>
      <c r="K216" s="165" t="s">
        <v>3</v>
      </c>
      <c r="L216" s="37"/>
      <c r="M216" s="170" t="s">
        <v>3</v>
      </c>
      <c r="N216" s="171" t="s">
        <v>42</v>
      </c>
      <c r="O216" s="70"/>
      <c r="P216" s="172">
        <f>O216*H216</f>
        <v>0</v>
      </c>
      <c r="Q216" s="172">
        <v>0</v>
      </c>
      <c r="R216" s="172">
        <f>Q216*H216</f>
        <v>0</v>
      </c>
      <c r="S216" s="172">
        <v>0</v>
      </c>
      <c r="T216" s="173">
        <f>S216*H216</f>
        <v>0</v>
      </c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174" t="s">
        <v>144</v>
      </c>
      <c r="AT216" s="174" t="s">
        <v>139</v>
      </c>
      <c r="AU216" s="174" t="s">
        <v>79</v>
      </c>
      <c r="AY216" s="17" t="s">
        <v>135</v>
      </c>
      <c r="BE216" s="175">
        <f>IF(N216="základní",J216,0)</f>
        <v>0</v>
      </c>
      <c r="BF216" s="175">
        <f>IF(N216="snížená",J216,0)</f>
        <v>0</v>
      </c>
      <c r="BG216" s="175">
        <f>IF(N216="zákl. přenesená",J216,0)</f>
        <v>0</v>
      </c>
      <c r="BH216" s="175">
        <f>IF(N216="sníž. přenesená",J216,0)</f>
        <v>0</v>
      </c>
      <c r="BI216" s="175">
        <f>IF(N216="nulová",J216,0)</f>
        <v>0</v>
      </c>
      <c r="BJ216" s="17" t="s">
        <v>79</v>
      </c>
      <c r="BK216" s="175">
        <f>ROUND(I216*H216,2)</f>
        <v>0</v>
      </c>
      <c r="BL216" s="17" t="s">
        <v>144</v>
      </c>
      <c r="BM216" s="174" t="s">
        <v>1388</v>
      </c>
    </row>
    <row r="217" s="2" customFormat="1" ht="16.5" customHeight="1">
      <c r="A217" s="36"/>
      <c r="B217" s="162"/>
      <c r="C217" s="163" t="s">
        <v>596</v>
      </c>
      <c r="D217" s="163" t="s">
        <v>139</v>
      </c>
      <c r="E217" s="164" t="s">
        <v>1753</v>
      </c>
      <c r="F217" s="165" t="s">
        <v>1754</v>
      </c>
      <c r="G217" s="166" t="s">
        <v>186</v>
      </c>
      <c r="H217" s="167">
        <v>1</v>
      </c>
      <c r="I217" s="168"/>
      <c r="J217" s="169">
        <f>ROUND(I217*H217,2)</f>
        <v>0</v>
      </c>
      <c r="K217" s="165" t="s">
        <v>3</v>
      </c>
      <c r="L217" s="37"/>
      <c r="M217" s="170" t="s">
        <v>3</v>
      </c>
      <c r="N217" s="171" t="s">
        <v>42</v>
      </c>
      <c r="O217" s="70"/>
      <c r="P217" s="172">
        <f>O217*H217</f>
        <v>0</v>
      </c>
      <c r="Q217" s="172">
        <v>0</v>
      </c>
      <c r="R217" s="172">
        <f>Q217*H217</f>
        <v>0</v>
      </c>
      <c r="S217" s="172">
        <v>0</v>
      </c>
      <c r="T217" s="173">
        <f>S217*H217</f>
        <v>0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74" t="s">
        <v>144</v>
      </c>
      <c r="AT217" s="174" t="s">
        <v>139</v>
      </c>
      <c r="AU217" s="174" t="s">
        <v>79</v>
      </c>
      <c r="AY217" s="17" t="s">
        <v>135</v>
      </c>
      <c r="BE217" s="175">
        <f>IF(N217="základní",J217,0)</f>
        <v>0</v>
      </c>
      <c r="BF217" s="175">
        <f>IF(N217="snížená",J217,0)</f>
        <v>0</v>
      </c>
      <c r="BG217" s="175">
        <f>IF(N217="zákl. přenesená",J217,0)</f>
        <v>0</v>
      </c>
      <c r="BH217" s="175">
        <f>IF(N217="sníž. přenesená",J217,0)</f>
        <v>0</v>
      </c>
      <c r="BI217" s="175">
        <f>IF(N217="nulová",J217,0)</f>
        <v>0</v>
      </c>
      <c r="BJ217" s="17" t="s">
        <v>79</v>
      </c>
      <c r="BK217" s="175">
        <f>ROUND(I217*H217,2)</f>
        <v>0</v>
      </c>
      <c r="BL217" s="17" t="s">
        <v>144</v>
      </c>
      <c r="BM217" s="174" t="s">
        <v>1391</v>
      </c>
    </row>
    <row r="218" s="2" customFormat="1" ht="16.5" customHeight="1">
      <c r="A218" s="36"/>
      <c r="B218" s="162"/>
      <c r="C218" s="163" t="s">
        <v>620</v>
      </c>
      <c r="D218" s="163" t="s">
        <v>139</v>
      </c>
      <c r="E218" s="164" t="s">
        <v>1755</v>
      </c>
      <c r="F218" s="165" t="s">
        <v>1756</v>
      </c>
      <c r="G218" s="166" t="s">
        <v>186</v>
      </c>
      <c r="H218" s="167">
        <v>1</v>
      </c>
      <c r="I218" s="168"/>
      <c r="J218" s="169">
        <f>ROUND(I218*H218,2)</f>
        <v>0</v>
      </c>
      <c r="K218" s="165" t="s">
        <v>3</v>
      </c>
      <c r="L218" s="37"/>
      <c r="M218" s="170" t="s">
        <v>3</v>
      </c>
      <c r="N218" s="171" t="s">
        <v>42</v>
      </c>
      <c r="O218" s="70"/>
      <c r="P218" s="172">
        <f>O218*H218</f>
        <v>0</v>
      </c>
      <c r="Q218" s="172">
        <v>0</v>
      </c>
      <c r="R218" s="172">
        <f>Q218*H218</f>
        <v>0</v>
      </c>
      <c r="S218" s="172">
        <v>0</v>
      </c>
      <c r="T218" s="173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174" t="s">
        <v>144</v>
      </c>
      <c r="AT218" s="174" t="s">
        <v>139</v>
      </c>
      <c r="AU218" s="174" t="s">
        <v>79</v>
      </c>
      <c r="AY218" s="17" t="s">
        <v>135</v>
      </c>
      <c r="BE218" s="175">
        <f>IF(N218="základní",J218,0)</f>
        <v>0</v>
      </c>
      <c r="BF218" s="175">
        <f>IF(N218="snížená",J218,0)</f>
        <v>0</v>
      </c>
      <c r="BG218" s="175">
        <f>IF(N218="zákl. přenesená",J218,0)</f>
        <v>0</v>
      </c>
      <c r="BH218" s="175">
        <f>IF(N218="sníž. přenesená",J218,0)</f>
        <v>0</v>
      </c>
      <c r="BI218" s="175">
        <f>IF(N218="nulová",J218,0)</f>
        <v>0</v>
      </c>
      <c r="BJ218" s="17" t="s">
        <v>79</v>
      </c>
      <c r="BK218" s="175">
        <f>ROUND(I218*H218,2)</f>
        <v>0</v>
      </c>
      <c r="BL218" s="17" t="s">
        <v>144</v>
      </c>
      <c r="BM218" s="174" t="s">
        <v>1392</v>
      </c>
    </row>
    <row r="219" s="2" customFormat="1" ht="21.75" customHeight="1">
      <c r="A219" s="36"/>
      <c r="B219" s="162"/>
      <c r="C219" s="163" t="s">
        <v>364</v>
      </c>
      <c r="D219" s="163" t="s">
        <v>139</v>
      </c>
      <c r="E219" s="164" t="s">
        <v>1757</v>
      </c>
      <c r="F219" s="165" t="s">
        <v>1758</v>
      </c>
      <c r="G219" s="166" t="s">
        <v>186</v>
      </c>
      <c r="H219" s="167">
        <v>1</v>
      </c>
      <c r="I219" s="168"/>
      <c r="J219" s="169">
        <f>ROUND(I219*H219,2)</f>
        <v>0</v>
      </c>
      <c r="K219" s="165" t="s">
        <v>3</v>
      </c>
      <c r="L219" s="37"/>
      <c r="M219" s="170" t="s">
        <v>3</v>
      </c>
      <c r="N219" s="171" t="s">
        <v>42</v>
      </c>
      <c r="O219" s="70"/>
      <c r="P219" s="172">
        <f>O219*H219</f>
        <v>0</v>
      </c>
      <c r="Q219" s="172">
        <v>0</v>
      </c>
      <c r="R219" s="172">
        <f>Q219*H219</f>
        <v>0</v>
      </c>
      <c r="S219" s="172">
        <v>0</v>
      </c>
      <c r="T219" s="173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174" t="s">
        <v>144</v>
      </c>
      <c r="AT219" s="174" t="s">
        <v>139</v>
      </c>
      <c r="AU219" s="174" t="s">
        <v>79</v>
      </c>
      <c r="AY219" s="17" t="s">
        <v>135</v>
      </c>
      <c r="BE219" s="175">
        <f>IF(N219="základní",J219,0)</f>
        <v>0</v>
      </c>
      <c r="BF219" s="175">
        <f>IF(N219="snížená",J219,0)</f>
        <v>0</v>
      </c>
      <c r="BG219" s="175">
        <f>IF(N219="zákl. přenesená",J219,0)</f>
        <v>0</v>
      </c>
      <c r="BH219" s="175">
        <f>IF(N219="sníž. přenesená",J219,0)</f>
        <v>0</v>
      </c>
      <c r="BI219" s="175">
        <f>IF(N219="nulová",J219,0)</f>
        <v>0</v>
      </c>
      <c r="BJ219" s="17" t="s">
        <v>79</v>
      </c>
      <c r="BK219" s="175">
        <f>ROUND(I219*H219,2)</f>
        <v>0</v>
      </c>
      <c r="BL219" s="17" t="s">
        <v>144</v>
      </c>
      <c r="BM219" s="174" t="s">
        <v>1393</v>
      </c>
    </row>
    <row r="220" s="2" customFormat="1" ht="16.5" customHeight="1">
      <c r="A220" s="36"/>
      <c r="B220" s="162"/>
      <c r="C220" s="163" t="s">
        <v>374</v>
      </c>
      <c r="D220" s="163" t="s">
        <v>139</v>
      </c>
      <c r="E220" s="164" t="s">
        <v>1759</v>
      </c>
      <c r="F220" s="165" t="s">
        <v>1760</v>
      </c>
      <c r="G220" s="166" t="s">
        <v>142</v>
      </c>
      <c r="H220" s="167">
        <v>0.050000000000000003</v>
      </c>
      <c r="I220" s="168"/>
      <c r="J220" s="169">
        <f>ROUND(I220*H220,2)</f>
        <v>0</v>
      </c>
      <c r="K220" s="165" t="s">
        <v>3</v>
      </c>
      <c r="L220" s="37"/>
      <c r="M220" s="170" t="s">
        <v>3</v>
      </c>
      <c r="N220" s="171" t="s">
        <v>42</v>
      </c>
      <c r="O220" s="70"/>
      <c r="P220" s="172">
        <f>O220*H220</f>
        <v>0</v>
      </c>
      <c r="Q220" s="172">
        <v>0</v>
      </c>
      <c r="R220" s="172">
        <f>Q220*H220</f>
        <v>0</v>
      </c>
      <c r="S220" s="172">
        <v>0</v>
      </c>
      <c r="T220" s="173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74" t="s">
        <v>144</v>
      </c>
      <c r="AT220" s="174" t="s">
        <v>139</v>
      </c>
      <c r="AU220" s="174" t="s">
        <v>79</v>
      </c>
      <c r="AY220" s="17" t="s">
        <v>135</v>
      </c>
      <c r="BE220" s="175">
        <f>IF(N220="základní",J220,0)</f>
        <v>0</v>
      </c>
      <c r="BF220" s="175">
        <f>IF(N220="snížená",J220,0)</f>
        <v>0</v>
      </c>
      <c r="BG220" s="175">
        <f>IF(N220="zákl. přenesená",J220,0)</f>
        <v>0</v>
      </c>
      <c r="BH220" s="175">
        <f>IF(N220="sníž. přenesená",J220,0)</f>
        <v>0</v>
      </c>
      <c r="BI220" s="175">
        <f>IF(N220="nulová",J220,0)</f>
        <v>0</v>
      </c>
      <c r="BJ220" s="17" t="s">
        <v>79</v>
      </c>
      <c r="BK220" s="175">
        <f>ROUND(I220*H220,2)</f>
        <v>0</v>
      </c>
      <c r="BL220" s="17" t="s">
        <v>144</v>
      </c>
      <c r="BM220" s="174" t="s">
        <v>1394</v>
      </c>
    </row>
    <row r="221" s="12" customFormat="1" ht="25.92" customHeight="1">
      <c r="A221" s="12"/>
      <c r="B221" s="149"/>
      <c r="C221" s="12"/>
      <c r="D221" s="150" t="s">
        <v>70</v>
      </c>
      <c r="E221" s="151" t="s">
        <v>1761</v>
      </c>
      <c r="F221" s="151" t="s">
        <v>1762</v>
      </c>
      <c r="G221" s="12"/>
      <c r="H221" s="12"/>
      <c r="I221" s="152"/>
      <c r="J221" s="153">
        <f>BK221</f>
        <v>0</v>
      </c>
      <c r="K221" s="12"/>
      <c r="L221" s="149"/>
      <c r="M221" s="154"/>
      <c r="N221" s="155"/>
      <c r="O221" s="155"/>
      <c r="P221" s="156">
        <f>SUM(P222:P261)</f>
        <v>0</v>
      </c>
      <c r="Q221" s="155"/>
      <c r="R221" s="156">
        <f>SUM(R222:R261)</f>
        <v>0</v>
      </c>
      <c r="S221" s="155"/>
      <c r="T221" s="157">
        <f>SUM(T222:T261)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150" t="s">
        <v>79</v>
      </c>
      <c r="AT221" s="158" t="s">
        <v>70</v>
      </c>
      <c r="AU221" s="158" t="s">
        <v>71</v>
      </c>
      <c r="AY221" s="150" t="s">
        <v>135</v>
      </c>
      <c r="BK221" s="159">
        <f>SUM(BK222:BK261)</f>
        <v>0</v>
      </c>
    </row>
    <row r="222" s="2" customFormat="1" ht="16.5" customHeight="1">
      <c r="A222" s="36"/>
      <c r="B222" s="162"/>
      <c r="C222" s="163" t="s">
        <v>755</v>
      </c>
      <c r="D222" s="163" t="s">
        <v>139</v>
      </c>
      <c r="E222" s="164" t="s">
        <v>1763</v>
      </c>
      <c r="F222" s="165" t="s">
        <v>1764</v>
      </c>
      <c r="G222" s="166" t="s">
        <v>186</v>
      </c>
      <c r="H222" s="167">
        <v>19</v>
      </c>
      <c r="I222" s="168"/>
      <c r="J222" s="169">
        <f>ROUND(I222*H222,2)</f>
        <v>0</v>
      </c>
      <c r="K222" s="165" t="s">
        <v>3</v>
      </c>
      <c r="L222" s="37"/>
      <c r="M222" s="170" t="s">
        <v>3</v>
      </c>
      <c r="N222" s="171" t="s">
        <v>42</v>
      </c>
      <c r="O222" s="70"/>
      <c r="P222" s="172">
        <f>O222*H222</f>
        <v>0</v>
      </c>
      <c r="Q222" s="172">
        <v>0</v>
      </c>
      <c r="R222" s="172">
        <f>Q222*H222</f>
        <v>0</v>
      </c>
      <c r="S222" s="172">
        <v>0</v>
      </c>
      <c r="T222" s="173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174" t="s">
        <v>144</v>
      </c>
      <c r="AT222" s="174" t="s">
        <v>139</v>
      </c>
      <c r="AU222" s="174" t="s">
        <v>79</v>
      </c>
      <c r="AY222" s="17" t="s">
        <v>135</v>
      </c>
      <c r="BE222" s="175">
        <f>IF(N222="základní",J222,0)</f>
        <v>0</v>
      </c>
      <c r="BF222" s="175">
        <f>IF(N222="snížená",J222,0)</f>
        <v>0</v>
      </c>
      <c r="BG222" s="175">
        <f>IF(N222="zákl. přenesená",J222,0)</f>
        <v>0</v>
      </c>
      <c r="BH222" s="175">
        <f>IF(N222="sníž. přenesená",J222,0)</f>
        <v>0</v>
      </c>
      <c r="BI222" s="175">
        <f>IF(N222="nulová",J222,0)</f>
        <v>0</v>
      </c>
      <c r="BJ222" s="17" t="s">
        <v>79</v>
      </c>
      <c r="BK222" s="175">
        <f>ROUND(I222*H222,2)</f>
        <v>0</v>
      </c>
      <c r="BL222" s="17" t="s">
        <v>144</v>
      </c>
      <c r="BM222" s="174" t="s">
        <v>1395</v>
      </c>
    </row>
    <row r="223" s="2" customFormat="1" ht="16.5" customHeight="1">
      <c r="A223" s="36"/>
      <c r="B223" s="162"/>
      <c r="C223" s="163" t="s">
        <v>1396</v>
      </c>
      <c r="D223" s="163" t="s">
        <v>139</v>
      </c>
      <c r="E223" s="164" t="s">
        <v>1765</v>
      </c>
      <c r="F223" s="165" t="s">
        <v>1766</v>
      </c>
      <c r="G223" s="166" t="s">
        <v>186</v>
      </c>
      <c r="H223" s="167">
        <v>12</v>
      </c>
      <c r="I223" s="168"/>
      <c r="J223" s="169">
        <f>ROUND(I223*H223,2)</f>
        <v>0</v>
      </c>
      <c r="K223" s="165" t="s">
        <v>3</v>
      </c>
      <c r="L223" s="37"/>
      <c r="M223" s="170" t="s">
        <v>3</v>
      </c>
      <c r="N223" s="171" t="s">
        <v>42</v>
      </c>
      <c r="O223" s="70"/>
      <c r="P223" s="172">
        <f>O223*H223</f>
        <v>0</v>
      </c>
      <c r="Q223" s="172">
        <v>0</v>
      </c>
      <c r="R223" s="172">
        <f>Q223*H223</f>
        <v>0</v>
      </c>
      <c r="S223" s="172">
        <v>0</v>
      </c>
      <c r="T223" s="173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74" t="s">
        <v>144</v>
      </c>
      <c r="AT223" s="174" t="s">
        <v>139</v>
      </c>
      <c r="AU223" s="174" t="s">
        <v>79</v>
      </c>
      <c r="AY223" s="17" t="s">
        <v>135</v>
      </c>
      <c r="BE223" s="175">
        <f>IF(N223="základní",J223,0)</f>
        <v>0</v>
      </c>
      <c r="BF223" s="175">
        <f>IF(N223="snížená",J223,0)</f>
        <v>0</v>
      </c>
      <c r="BG223" s="175">
        <f>IF(N223="zákl. přenesená",J223,0)</f>
        <v>0</v>
      </c>
      <c r="BH223" s="175">
        <f>IF(N223="sníž. přenesená",J223,0)</f>
        <v>0</v>
      </c>
      <c r="BI223" s="175">
        <f>IF(N223="nulová",J223,0)</f>
        <v>0</v>
      </c>
      <c r="BJ223" s="17" t="s">
        <v>79</v>
      </c>
      <c r="BK223" s="175">
        <f>ROUND(I223*H223,2)</f>
        <v>0</v>
      </c>
      <c r="BL223" s="17" t="s">
        <v>144</v>
      </c>
      <c r="BM223" s="174" t="s">
        <v>1397</v>
      </c>
    </row>
    <row r="224" s="2" customFormat="1" ht="16.5" customHeight="1">
      <c r="A224" s="36"/>
      <c r="B224" s="162"/>
      <c r="C224" s="163" t="s">
        <v>828</v>
      </c>
      <c r="D224" s="163" t="s">
        <v>139</v>
      </c>
      <c r="E224" s="164" t="s">
        <v>1767</v>
      </c>
      <c r="F224" s="165" t="s">
        <v>1768</v>
      </c>
      <c r="G224" s="166" t="s">
        <v>186</v>
      </c>
      <c r="H224" s="167">
        <v>8</v>
      </c>
      <c r="I224" s="168"/>
      <c r="J224" s="169">
        <f>ROUND(I224*H224,2)</f>
        <v>0</v>
      </c>
      <c r="K224" s="165" t="s">
        <v>3</v>
      </c>
      <c r="L224" s="37"/>
      <c r="M224" s="170" t="s">
        <v>3</v>
      </c>
      <c r="N224" s="171" t="s">
        <v>42</v>
      </c>
      <c r="O224" s="70"/>
      <c r="P224" s="172">
        <f>O224*H224</f>
        <v>0</v>
      </c>
      <c r="Q224" s="172">
        <v>0</v>
      </c>
      <c r="R224" s="172">
        <f>Q224*H224</f>
        <v>0</v>
      </c>
      <c r="S224" s="172">
        <v>0</v>
      </c>
      <c r="T224" s="173">
        <f>S224*H224</f>
        <v>0</v>
      </c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R224" s="174" t="s">
        <v>144</v>
      </c>
      <c r="AT224" s="174" t="s">
        <v>139</v>
      </c>
      <c r="AU224" s="174" t="s">
        <v>79</v>
      </c>
      <c r="AY224" s="17" t="s">
        <v>135</v>
      </c>
      <c r="BE224" s="175">
        <f>IF(N224="základní",J224,0)</f>
        <v>0</v>
      </c>
      <c r="BF224" s="175">
        <f>IF(N224="snížená",J224,0)</f>
        <v>0</v>
      </c>
      <c r="BG224" s="175">
        <f>IF(N224="zákl. přenesená",J224,0)</f>
        <v>0</v>
      </c>
      <c r="BH224" s="175">
        <f>IF(N224="sníž. přenesená",J224,0)</f>
        <v>0</v>
      </c>
      <c r="BI224" s="175">
        <f>IF(N224="nulová",J224,0)</f>
        <v>0</v>
      </c>
      <c r="BJ224" s="17" t="s">
        <v>79</v>
      </c>
      <c r="BK224" s="175">
        <f>ROUND(I224*H224,2)</f>
        <v>0</v>
      </c>
      <c r="BL224" s="17" t="s">
        <v>144</v>
      </c>
      <c r="BM224" s="174" t="s">
        <v>1398</v>
      </c>
    </row>
    <row r="225" s="2" customFormat="1" ht="16.5" customHeight="1">
      <c r="A225" s="36"/>
      <c r="B225" s="162"/>
      <c r="C225" s="163" t="s">
        <v>818</v>
      </c>
      <c r="D225" s="163" t="s">
        <v>139</v>
      </c>
      <c r="E225" s="164" t="s">
        <v>1769</v>
      </c>
      <c r="F225" s="165" t="s">
        <v>1770</v>
      </c>
      <c r="G225" s="166" t="s">
        <v>186</v>
      </c>
      <c r="H225" s="167">
        <v>1</v>
      </c>
      <c r="I225" s="168"/>
      <c r="J225" s="169">
        <f>ROUND(I225*H225,2)</f>
        <v>0</v>
      </c>
      <c r="K225" s="165" t="s">
        <v>3</v>
      </c>
      <c r="L225" s="37"/>
      <c r="M225" s="170" t="s">
        <v>3</v>
      </c>
      <c r="N225" s="171" t="s">
        <v>42</v>
      </c>
      <c r="O225" s="70"/>
      <c r="P225" s="172">
        <f>O225*H225</f>
        <v>0</v>
      </c>
      <c r="Q225" s="172">
        <v>0</v>
      </c>
      <c r="R225" s="172">
        <f>Q225*H225</f>
        <v>0</v>
      </c>
      <c r="S225" s="172">
        <v>0</v>
      </c>
      <c r="T225" s="173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74" t="s">
        <v>144</v>
      </c>
      <c r="AT225" s="174" t="s">
        <v>139</v>
      </c>
      <c r="AU225" s="174" t="s">
        <v>79</v>
      </c>
      <c r="AY225" s="17" t="s">
        <v>135</v>
      </c>
      <c r="BE225" s="175">
        <f>IF(N225="základní",J225,0)</f>
        <v>0</v>
      </c>
      <c r="BF225" s="175">
        <f>IF(N225="snížená",J225,0)</f>
        <v>0</v>
      </c>
      <c r="BG225" s="175">
        <f>IF(N225="zákl. přenesená",J225,0)</f>
        <v>0</v>
      </c>
      <c r="BH225" s="175">
        <f>IF(N225="sníž. přenesená",J225,0)</f>
        <v>0</v>
      </c>
      <c r="BI225" s="175">
        <f>IF(N225="nulová",J225,0)</f>
        <v>0</v>
      </c>
      <c r="BJ225" s="17" t="s">
        <v>79</v>
      </c>
      <c r="BK225" s="175">
        <f>ROUND(I225*H225,2)</f>
        <v>0</v>
      </c>
      <c r="BL225" s="17" t="s">
        <v>144</v>
      </c>
      <c r="BM225" s="174" t="s">
        <v>1399</v>
      </c>
    </row>
    <row r="226" s="2" customFormat="1" ht="16.5" customHeight="1">
      <c r="A226" s="36"/>
      <c r="B226" s="162"/>
      <c r="C226" s="163" t="s">
        <v>837</v>
      </c>
      <c r="D226" s="163" t="s">
        <v>139</v>
      </c>
      <c r="E226" s="164" t="s">
        <v>1771</v>
      </c>
      <c r="F226" s="165" t="s">
        <v>1772</v>
      </c>
      <c r="G226" s="166" t="s">
        <v>186</v>
      </c>
      <c r="H226" s="167">
        <v>2</v>
      </c>
      <c r="I226" s="168"/>
      <c r="J226" s="169">
        <f>ROUND(I226*H226,2)</f>
        <v>0</v>
      </c>
      <c r="K226" s="165" t="s">
        <v>3</v>
      </c>
      <c r="L226" s="37"/>
      <c r="M226" s="170" t="s">
        <v>3</v>
      </c>
      <c r="N226" s="171" t="s">
        <v>42</v>
      </c>
      <c r="O226" s="70"/>
      <c r="P226" s="172">
        <f>O226*H226</f>
        <v>0</v>
      </c>
      <c r="Q226" s="172">
        <v>0</v>
      </c>
      <c r="R226" s="172">
        <f>Q226*H226</f>
        <v>0</v>
      </c>
      <c r="S226" s="172">
        <v>0</v>
      </c>
      <c r="T226" s="173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174" t="s">
        <v>144</v>
      </c>
      <c r="AT226" s="174" t="s">
        <v>139</v>
      </c>
      <c r="AU226" s="174" t="s">
        <v>79</v>
      </c>
      <c r="AY226" s="17" t="s">
        <v>135</v>
      </c>
      <c r="BE226" s="175">
        <f>IF(N226="základní",J226,0)</f>
        <v>0</v>
      </c>
      <c r="BF226" s="175">
        <f>IF(N226="snížená",J226,0)</f>
        <v>0</v>
      </c>
      <c r="BG226" s="175">
        <f>IF(N226="zákl. přenesená",J226,0)</f>
        <v>0</v>
      </c>
      <c r="BH226" s="175">
        <f>IF(N226="sníž. přenesená",J226,0)</f>
        <v>0</v>
      </c>
      <c r="BI226" s="175">
        <f>IF(N226="nulová",J226,0)</f>
        <v>0</v>
      </c>
      <c r="BJ226" s="17" t="s">
        <v>79</v>
      </c>
      <c r="BK226" s="175">
        <f>ROUND(I226*H226,2)</f>
        <v>0</v>
      </c>
      <c r="BL226" s="17" t="s">
        <v>144</v>
      </c>
      <c r="BM226" s="174" t="s">
        <v>1402</v>
      </c>
    </row>
    <row r="227" s="2" customFormat="1" ht="16.5" customHeight="1">
      <c r="A227" s="36"/>
      <c r="B227" s="162"/>
      <c r="C227" s="163" t="s">
        <v>842</v>
      </c>
      <c r="D227" s="163" t="s">
        <v>139</v>
      </c>
      <c r="E227" s="164" t="s">
        <v>1773</v>
      </c>
      <c r="F227" s="165" t="s">
        <v>1774</v>
      </c>
      <c r="G227" s="166" t="s">
        <v>186</v>
      </c>
      <c r="H227" s="167">
        <v>2</v>
      </c>
      <c r="I227" s="168"/>
      <c r="J227" s="169">
        <f>ROUND(I227*H227,2)</f>
        <v>0</v>
      </c>
      <c r="K227" s="165" t="s">
        <v>3</v>
      </c>
      <c r="L227" s="37"/>
      <c r="M227" s="170" t="s">
        <v>3</v>
      </c>
      <c r="N227" s="171" t="s">
        <v>42</v>
      </c>
      <c r="O227" s="70"/>
      <c r="P227" s="172">
        <f>O227*H227</f>
        <v>0</v>
      </c>
      <c r="Q227" s="172">
        <v>0</v>
      </c>
      <c r="R227" s="172">
        <f>Q227*H227</f>
        <v>0</v>
      </c>
      <c r="S227" s="172">
        <v>0</v>
      </c>
      <c r="T227" s="173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74" t="s">
        <v>144</v>
      </c>
      <c r="AT227" s="174" t="s">
        <v>139</v>
      </c>
      <c r="AU227" s="174" t="s">
        <v>79</v>
      </c>
      <c r="AY227" s="17" t="s">
        <v>135</v>
      </c>
      <c r="BE227" s="175">
        <f>IF(N227="základní",J227,0)</f>
        <v>0</v>
      </c>
      <c r="BF227" s="175">
        <f>IF(N227="snížená",J227,0)</f>
        <v>0</v>
      </c>
      <c r="BG227" s="175">
        <f>IF(N227="zákl. přenesená",J227,0)</f>
        <v>0</v>
      </c>
      <c r="BH227" s="175">
        <f>IF(N227="sníž. přenesená",J227,0)</f>
        <v>0</v>
      </c>
      <c r="BI227" s="175">
        <f>IF(N227="nulová",J227,0)</f>
        <v>0</v>
      </c>
      <c r="BJ227" s="17" t="s">
        <v>79</v>
      </c>
      <c r="BK227" s="175">
        <f>ROUND(I227*H227,2)</f>
        <v>0</v>
      </c>
      <c r="BL227" s="17" t="s">
        <v>144</v>
      </c>
      <c r="BM227" s="174" t="s">
        <v>1403</v>
      </c>
    </row>
    <row r="228" s="2" customFormat="1" ht="16.5" customHeight="1">
      <c r="A228" s="36"/>
      <c r="B228" s="162"/>
      <c r="C228" s="163" t="s">
        <v>777</v>
      </c>
      <c r="D228" s="163" t="s">
        <v>139</v>
      </c>
      <c r="E228" s="164" t="s">
        <v>1775</v>
      </c>
      <c r="F228" s="165" t="s">
        <v>1776</v>
      </c>
      <c r="G228" s="166" t="s">
        <v>186</v>
      </c>
      <c r="H228" s="167">
        <v>7</v>
      </c>
      <c r="I228" s="168"/>
      <c r="J228" s="169">
        <f>ROUND(I228*H228,2)</f>
        <v>0</v>
      </c>
      <c r="K228" s="165" t="s">
        <v>3</v>
      </c>
      <c r="L228" s="37"/>
      <c r="M228" s="170" t="s">
        <v>3</v>
      </c>
      <c r="N228" s="171" t="s">
        <v>42</v>
      </c>
      <c r="O228" s="70"/>
      <c r="P228" s="172">
        <f>O228*H228</f>
        <v>0</v>
      </c>
      <c r="Q228" s="172">
        <v>0</v>
      </c>
      <c r="R228" s="172">
        <f>Q228*H228</f>
        <v>0</v>
      </c>
      <c r="S228" s="172">
        <v>0</v>
      </c>
      <c r="T228" s="173">
        <f>S228*H228</f>
        <v>0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174" t="s">
        <v>144</v>
      </c>
      <c r="AT228" s="174" t="s">
        <v>139</v>
      </c>
      <c r="AU228" s="174" t="s">
        <v>79</v>
      </c>
      <c r="AY228" s="17" t="s">
        <v>135</v>
      </c>
      <c r="BE228" s="175">
        <f>IF(N228="základní",J228,0)</f>
        <v>0</v>
      </c>
      <c r="BF228" s="175">
        <f>IF(N228="snížená",J228,0)</f>
        <v>0</v>
      </c>
      <c r="BG228" s="175">
        <f>IF(N228="zákl. přenesená",J228,0)</f>
        <v>0</v>
      </c>
      <c r="BH228" s="175">
        <f>IF(N228="sníž. přenesená",J228,0)</f>
        <v>0</v>
      </c>
      <c r="BI228" s="175">
        <f>IF(N228="nulová",J228,0)</f>
        <v>0</v>
      </c>
      <c r="BJ228" s="17" t="s">
        <v>79</v>
      </c>
      <c r="BK228" s="175">
        <f>ROUND(I228*H228,2)</f>
        <v>0</v>
      </c>
      <c r="BL228" s="17" t="s">
        <v>144</v>
      </c>
      <c r="BM228" s="174" t="s">
        <v>1404</v>
      </c>
    </row>
    <row r="229" s="2" customFormat="1" ht="16.5" customHeight="1">
      <c r="A229" s="36"/>
      <c r="B229" s="162"/>
      <c r="C229" s="163" t="s">
        <v>801</v>
      </c>
      <c r="D229" s="163" t="s">
        <v>139</v>
      </c>
      <c r="E229" s="164" t="s">
        <v>1777</v>
      </c>
      <c r="F229" s="165" t="s">
        <v>1778</v>
      </c>
      <c r="G229" s="166" t="s">
        <v>186</v>
      </c>
      <c r="H229" s="167">
        <v>7</v>
      </c>
      <c r="I229" s="168"/>
      <c r="J229" s="169">
        <f>ROUND(I229*H229,2)</f>
        <v>0</v>
      </c>
      <c r="K229" s="165" t="s">
        <v>3</v>
      </c>
      <c r="L229" s="37"/>
      <c r="M229" s="170" t="s">
        <v>3</v>
      </c>
      <c r="N229" s="171" t="s">
        <v>42</v>
      </c>
      <c r="O229" s="70"/>
      <c r="P229" s="172">
        <f>O229*H229</f>
        <v>0</v>
      </c>
      <c r="Q229" s="172">
        <v>0</v>
      </c>
      <c r="R229" s="172">
        <f>Q229*H229</f>
        <v>0</v>
      </c>
      <c r="S229" s="172">
        <v>0</v>
      </c>
      <c r="T229" s="173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74" t="s">
        <v>144</v>
      </c>
      <c r="AT229" s="174" t="s">
        <v>139</v>
      </c>
      <c r="AU229" s="174" t="s">
        <v>79</v>
      </c>
      <c r="AY229" s="17" t="s">
        <v>135</v>
      </c>
      <c r="BE229" s="175">
        <f>IF(N229="základní",J229,0)</f>
        <v>0</v>
      </c>
      <c r="BF229" s="175">
        <f>IF(N229="snížená",J229,0)</f>
        <v>0</v>
      </c>
      <c r="BG229" s="175">
        <f>IF(N229="zákl. přenesená",J229,0)</f>
        <v>0</v>
      </c>
      <c r="BH229" s="175">
        <f>IF(N229="sníž. přenesená",J229,0)</f>
        <v>0</v>
      </c>
      <c r="BI229" s="175">
        <f>IF(N229="nulová",J229,0)</f>
        <v>0</v>
      </c>
      <c r="BJ229" s="17" t="s">
        <v>79</v>
      </c>
      <c r="BK229" s="175">
        <f>ROUND(I229*H229,2)</f>
        <v>0</v>
      </c>
      <c r="BL229" s="17" t="s">
        <v>144</v>
      </c>
      <c r="BM229" s="174" t="s">
        <v>1405</v>
      </c>
    </row>
    <row r="230" s="2" customFormat="1" ht="16.5" customHeight="1">
      <c r="A230" s="36"/>
      <c r="B230" s="162"/>
      <c r="C230" s="163" t="s">
        <v>806</v>
      </c>
      <c r="D230" s="163" t="s">
        <v>139</v>
      </c>
      <c r="E230" s="164" t="s">
        <v>1779</v>
      </c>
      <c r="F230" s="165" t="s">
        <v>1780</v>
      </c>
      <c r="G230" s="166" t="s">
        <v>186</v>
      </c>
      <c r="H230" s="167">
        <v>7</v>
      </c>
      <c r="I230" s="168"/>
      <c r="J230" s="169">
        <f>ROUND(I230*H230,2)</f>
        <v>0</v>
      </c>
      <c r="K230" s="165" t="s">
        <v>3</v>
      </c>
      <c r="L230" s="37"/>
      <c r="M230" s="170" t="s">
        <v>3</v>
      </c>
      <c r="N230" s="171" t="s">
        <v>42</v>
      </c>
      <c r="O230" s="70"/>
      <c r="P230" s="172">
        <f>O230*H230</f>
        <v>0</v>
      </c>
      <c r="Q230" s="172">
        <v>0</v>
      </c>
      <c r="R230" s="172">
        <f>Q230*H230</f>
        <v>0</v>
      </c>
      <c r="S230" s="172">
        <v>0</v>
      </c>
      <c r="T230" s="173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174" t="s">
        <v>144</v>
      </c>
      <c r="AT230" s="174" t="s">
        <v>139</v>
      </c>
      <c r="AU230" s="174" t="s">
        <v>79</v>
      </c>
      <c r="AY230" s="17" t="s">
        <v>135</v>
      </c>
      <c r="BE230" s="175">
        <f>IF(N230="základní",J230,0)</f>
        <v>0</v>
      </c>
      <c r="BF230" s="175">
        <f>IF(N230="snížená",J230,0)</f>
        <v>0</v>
      </c>
      <c r="BG230" s="175">
        <f>IF(N230="zákl. přenesená",J230,0)</f>
        <v>0</v>
      </c>
      <c r="BH230" s="175">
        <f>IF(N230="sníž. přenesená",J230,0)</f>
        <v>0</v>
      </c>
      <c r="BI230" s="175">
        <f>IF(N230="nulová",J230,0)</f>
        <v>0</v>
      </c>
      <c r="BJ230" s="17" t="s">
        <v>79</v>
      </c>
      <c r="BK230" s="175">
        <f>ROUND(I230*H230,2)</f>
        <v>0</v>
      </c>
      <c r="BL230" s="17" t="s">
        <v>144</v>
      </c>
      <c r="BM230" s="174" t="s">
        <v>1406</v>
      </c>
    </row>
    <row r="231" s="2" customFormat="1" ht="16.5" customHeight="1">
      <c r="A231" s="36"/>
      <c r="B231" s="162"/>
      <c r="C231" s="163" t="s">
        <v>787</v>
      </c>
      <c r="D231" s="163" t="s">
        <v>139</v>
      </c>
      <c r="E231" s="164" t="s">
        <v>1781</v>
      </c>
      <c r="F231" s="165" t="s">
        <v>1782</v>
      </c>
      <c r="G231" s="166" t="s">
        <v>186</v>
      </c>
      <c r="H231" s="167">
        <v>7</v>
      </c>
      <c r="I231" s="168"/>
      <c r="J231" s="169">
        <f>ROUND(I231*H231,2)</f>
        <v>0</v>
      </c>
      <c r="K231" s="165" t="s">
        <v>3</v>
      </c>
      <c r="L231" s="37"/>
      <c r="M231" s="170" t="s">
        <v>3</v>
      </c>
      <c r="N231" s="171" t="s">
        <v>42</v>
      </c>
      <c r="O231" s="70"/>
      <c r="P231" s="172">
        <f>O231*H231</f>
        <v>0</v>
      </c>
      <c r="Q231" s="172">
        <v>0</v>
      </c>
      <c r="R231" s="172">
        <f>Q231*H231</f>
        <v>0</v>
      </c>
      <c r="S231" s="172">
        <v>0</v>
      </c>
      <c r="T231" s="173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174" t="s">
        <v>144</v>
      </c>
      <c r="AT231" s="174" t="s">
        <v>139</v>
      </c>
      <c r="AU231" s="174" t="s">
        <v>79</v>
      </c>
      <c r="AY231" s="17" t="s">
        <v>135</v>
      </c>
      <c r="BE231" s="175">
        <f>IF(N231="základní",J231,0)</f>
        <v>0</v>
      </c>
      <c r="BF231" s="175">
        <f>IF(N231="snížená",J231,0)</f>
        <v>0</v>
      </c>
      <c r="BG231" s="175">
        <f>IF(N231="zákl. přenesená",J231,0)</f>
        <v>0</v>
      </c>
      <c r="BH231" s="175">
        <f>IF(N231="sníž. přenesená",J231,0)</f>
        <v>0</v>
      </c>
      <c r="BI231" s="175">
        <f>IF(N231="nulová",J231,0)</f>
        <v>0</v>
      </c>
      <c r="BJ231" s="17" t="s">
        <v>79</v>
      </c>
      <c r="BK231" s="175">
        <f>ROUND(I231*H231,2)</f>
        <v>0</v>
      </c>
      <c r="BL231" s="17" t="s">
        <v>144</v>
      </c>
      <c r="BM231" s="174" t="s">
        <v>1408</v>
      </c>
    </row>
    <row r="232" s="2" customFormat="1" ht="16.5" customHeight="1">
      <c r="A232" s="36"/>
      <c r="B232" s="162"/>
      <c r="C232" s="163" t="s">
        <v>792</v>
      </c>
      <c r="D232" s="163" t="s">
        <v>139</v>
      </c>
      <c r="E232" s="164" t="s">
        <v>1783</v>
      </c>
      <c r="F232" s="165" t="s">
        <v>1784</v>
      </c>
      <c r="G232" s="166" t="s">
        <v>186</v>
      </c>
      <c r="H232" s="167">
        <v>7</v>
      </c>
      <c r="I232" s="168"/>
      <c r="J232" s="169">
        <f>ROUND(I232*H232,2)</f>
        <v>0</v>
      </c>
      <c r="K232" s="165" t="s">
        <v>3</v>
      </c>
      <c r="L232" s="37"/>
      <c r="M232" s="170" t="s">
        <v>3</v>
      </c>
      <c r="N232" s="171" t="s">
        <v>42</v>
      </c>
      <c r="O232" s="70"/>
      <c r="P232" s="172">
        <f>O232*H232</f>
        <v>0</v>
      </c>
      <c r="Q232" s="172">
        <v>0</v>
      </c>
      <c r="R232" s="172">
        <f>Q232*H232</f>
        <v>0</v>
      </c>
      <c r="S232" s="172">
        <v>0</v>
      </c>
      <c r="T232" s="173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74" t="s">
        <v>144</v>
      </c>
      <c r="AT232" s="174" t="s">
        <v>139</v>
      </c>
      <c r="AU232" s="174" t="s">
        <v>79</v>
      </c>
      <c r="AY232" s="17" t="s">
        <v>135</v>
      </c>
      <c r="BE232" s="175">
        <f>IF(N232="základní",J232,0)</f>
        <v>0</v>
      </c>
      <c r="BF232" s="175">
        <f>IF(N232="snížená",J232,0)</f>
        <v>0</v>
      </c>
      <c r="BG232" s="175">
        <f>IF(N232="zákl. přenesená",J232,0)</f>
        <v>0</v>
      </c>
      <c r="BH232" s="175">
        <f>IF(N232="sníž. přenesená",J232,0)</f>
        <v>0</v>
      </c>
      <c r="BI232" s="175">
        <f>IF(N232="nulová",J232,0)</f>
        <v>0</v>
      </c>
      <c r="BJ232" s="17" t="s">
        <v>79</v>
      </c>
      <c r="BK232" s="175">
        <f>ROUND(I232*H232,2)</f>
        <v>0</v>
      </c>
      <c r="BL232" s="17" t="s">
        <v>144</v>
      </c>
      <c r="BM232" s="174" t="s">
        <v>1410</v>
      </c>
    </row>
    <row r="233" s="2" customFormat="1" ht="16.5" customHeight="1">
      <c r="A233" s="36"/>
      <c r="B233" s="162"/>
      <c r="C233" s="163" t="s">
        <v>796</v>
      </c>
      <c r="D233" s="163" t="s">
        <v>139</v>
      </c>
      <c r="E233" s="164" t="s">
        <v>1785</v>
      </c>
      <c r="F233" s="165" t="s">
        <v>1786</v>
      </c>
      <c r="G233" s="166" t="s">
        <v>186</v>
      </c>
      <c r="H233" s="167">
        <v>6</v>
      </c>
      <c r="I233" s="168"/>
      <c r="J233" s="169">
        <f>ROUND(I233*H233,2)</f>
        <v>0</v>
      </c>
      <c r="K233" s="165" t="s">
        <v>3</v>
      </c>
      <c r="L233" s="37"/>
      <c r="M233" s="170" t="s">
        <v>3</v>
      </c>
      <c r="N233" s="171" t="s">
        <v>42</v>
      </c>
      <c r="O233" s="70"/>
      <c r="P233" s="172">
        <f>O233*H233</f>
        <v>0</v>
      </c>
      <c r="Q233" s="172">
        <v>0</v>
      </c>
      <c r="R233" s="172">
        <f>Q233*H233</f>
        <v>0</v>
      </c>
      <c r="S233" s="172">
        <v>0</v>
      </c>
      <c r="T233" s="173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74" t="s">
        <v>144</v>
      </c>
      <c r="AT233" s="174" t="s">
        <v>139</v>
      </c>
      <c r="AU233" s="174" t="s">
        <v>79</v>
      </c>
      <c r="AY233" s="17" t="s">
        <v>135</v>
      </c>
      <c r="BE233" s="175">
        <f>IF(N233="základní",J233,0)</f>
        <v>0</v>
      </c>
      <c r="BF233" s="175">
        <f>IF(N233="snížená",J233,0)</f>
        <v>0</v>
      </c>
      <c r="BG233" s="175">
        <f>IF(N233="zákl. přenesená",J233,0)</f>
        <v>0</v>
      </c>
      <c r="BH233" s="175">
        <f>IF(N233="sníž. přenesená",J233,0)</f>
        <v>0</v>
      </c>
      <c r="BI233" s="175">
        <f>IF(N233="nulová",J233,0)</f>
        <v>0</v>
      </c>
      <c r="BJ233" s="17" t="s">
        <v>79</v>
      </c>
      <c r="BK233" s="175">
        <f>ROUND(I233*H233,2)</f>
        <v>0</v>
      </c>
      <c r="BL233" s="17" t="s">
        <v>144</v>
      </c>
      <c r="BM233" s="174" t="s">
        <v>1413</v>
      </c>
    </row>
    <row r="234" s="2" customFormat="1" ht="16.5" customHeight="1">
      <c r="A234" s="36"/>
      <c r="B234" s="162"/>
      <c r="C234" s="163" t="s">
        <v>811</v>
      </c>
      <c r="D234" s="163" t="s">
        <v>139</v>
      </c>
      <c r="E234" s="164" t="s">
        <v>1787</v>
      </c>
      <c r="F234" s="165" t="s">
        <v>1788</v>
      </c>
      <c r="G234" s="166" t="s">
        <v>186</v>
      </c>
      <c r="H234" s="167">
        <v>1</v>
      </c>
      <c r="I234" s="168"/>
      <c r="J234" s="169">
        <f>ROUND(I234*H234,2)</f>
        <v>0</v>
      </c>
      <c r="K234" s="165" t="s">
        <v>3</v>
      </c>
      <c r="L234" s="37"/>
      <c r="M234" s="170" t="s">
        <v>3</v>
      </c>
      <c r="N234" s="171" t="s">
        <v>42</v>
      </c>
      <c r="O234" s="70"/>
      <c r="P234" s="172">
        <f>O234*H234</f>
        <v>0</v>
      </c>
      <c r="Q234" s="172">
        <v>0</v>
      </c>
      <c r="R234" s="172">
        <f>Q234*H234</f>
        <v>0</v>
      </c>
      <c r="S234" s="172">
        <v>0</v>
      </c>
      <c r="T234" s="173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174" t="s">
        <v>144</v>
      </c>
      <c r="AT234" s="174" t="s">
        <v>139</v>
      </c>
      <c r="AU234" s="174" t="s">
        <v>79</v>
      </c>
      <c r="AY234" s="17" t="s">
        <v>135</v>
      </c>
      <c r="BE234" s="175">
        <f>IF(N234="základní",J234,0)</f>
        <v>0</v>
      </c>
      <c r="BF234" s="175">
        <f>IF(N234="snížená",J234,0)</f>
        <v>0</v>
      </c>
      <c r="BG234" s="175">
        <f>IF(N234="zákl. přenesená",J234,0)</f>
        <v>0</v>
      </c>
      <c r="BH234" s="175">
        <f>IF(N234="sníž. přenesená",J234,0)</f>
        <v>0</v>
      </c>
      <c r="BI234" s="175">
        <f>IF(N234="nulová",J234,0)</f>
        <v>0</v>
      </c>
      <c r="BJ234" s="17" t="s">
        <v>79</v>
      </c>
      <c r="BK234" s="175">
        <f>ROUND(I234*H234,2)</f>
        <v>0</v>
      </c>
      <c r="BL234" s="17" t="s">
        <v>144</v>
      </c>
      <c r="BM234" s="174" t="s">
        <v>1414</v>
      </c>
    </row>
    <row r="235" s="2" customFormat="1" ht="16.5" customHeight="1">
      <c r="A235" s="36"/>
      <c r="B235" s="162"/>
      <c r="C235" s="163" t="s">
        <v>847</v>
      </c>
      <c r="D235" s="163" t="s">
        <v>139</v>
      </c>
      <c r="E235" s="164" t="s">
        <v>1789</v>
      </c>
      <c r="F235" s="165" t="s">
        <v>1790</v>
      </c>
      <c r="G235" s="166" t="s">
        <v>186</v>
      </c>
      <c r="H235" s="167">
        <v>4</v>
      </c>
      <c r="I235" s="168"/>
      <c r="J235" s="169">
        <f>ROUND(I235*H235,2)</f>
        <v>0</v>
      </c>
      <c r="K235" s="165" t="s">
        <v>3</v>
      </c>
      <c r="L235" s="37"/>
      <c r="M235" s="170" t="s">
        <v>3</v>
      </c>
      <c r="N235" s="171" t="s">
        <v>42</v>
      </c>
      <c r="O235" s="70"/>
      <c r="P235" s="172">
        <f>O235*H235</f>
        <v>0</v>
      </c>
      <c r="Q235" s="172">
        <v>0</v>
      </c>
      <c r="R235" s="172">
        <f>Q235*H235</f>
        <v>0</v>
      </c>
      <c r="S235" s="172">
        <v>0</v>
      </c>
      <c r="T235" s="173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74" t="s">
        <v>144</v>
      </c>
      <c r="AT235" s="174" t="s">
        <v>139</v>
      </c>
      <c r="AU235" s="174" t="s">
        <v>79</v>
      </c>
      <c r="AY235" s="17" t="s">
        <v>135</v>
      </c>
      <c r="BE235" s="175">
        <f>IF(N235="základní",J235,0)</f>
        <v>0</v>
      </c>
      <c r="BF235" s="175">
        <f>IF(N235="snížená",J235,0)</f>
        <v>0</v>
      </c>
      <c r="BG235" s="175">
        <f>IF(N235="zákl. přenesená",J235,0)</f>
        <v>0</v>
      </c>
      <c r="BH235" s="175">
        <f>IF(N235="sníž. přenesená",J235,0)</f>
        <v>0</v>
      </c>
      <c r="BI235" s="175">
        <f>IF(N235="nulová",J235,0)</f>
        <v>0</v>
      </c>
      <c r="BJ235" s="17" t="s">
        <v>79</v>
      </c>
      <c r="BK235" s="175">
        <f>ROUND(I235*H235,2)</f>
        <v>0</v>
      </c>
      <c r="BL235" s="17" t="s">
        <v>144</v>
      </c>
      <c r="BM235" s="174" t="s">
        <v>1415</v>
      </c>
    </row>
    <row r="236" s="2" customFormat="1" ht="16.5" customHeight="1">
      <c r="A236" s="36"/>
      <c r="B236" s="162"/>
      <c r="C236" s="163" t="s">
        <v>782</v>
      </c>
      <c r="D236" s="163" t="s">
        <v>139</v>
      </c>
      <c r="E236" s="164" t="s">
        <v>1791</v>
      </c>
      <c r="F236" s="165" t="s">
        <v>1792</v>
      </c>
      <c r="G236" s="166" t="s">
        <v>186</v>
      </c>
      <c r="H236" s="167">
        <v>1</v>
      </c>
      <c r="I236" s="168"/>
      <c r="J236" s="169">
        <f>ROUND(I236*H236,2)</f>
        <v>0</v>
      </c>
      <c r="K236" s="165" t="s">
        <v>3</v>
      </c>
      <c r="L236" s="37"/>
      <c r="M236" s="170" t="s">
        <v>3</v>
      </c>
      <c r="N236" s="171" t="s">
        <v>42</v>
      </c>
      <c r="O236" s="70"/>
      <c r="P236" s="172">
        <f>O236*H236</f>
        <v>0</v>
      </c>
      <c r="Q236" s="172">
        <v>0</v>
      </c>
      <c r="R236" s="172">
        <f>Q236*H236</f>
        <v>0</v>
      </c>
      <c r="S236" s="172">
        <v>0</v>
      </c>
      <c r="T236" s="173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74" t="s">
        <v>144</v>
      </c>
      <c r="AT236" s="174" t="s">
        <v>139</v>
      </c>
      <c r="AU236" s="174" t="s">
        <v>79</v>
      </c>
      <c r="AY236" s="17" t="s">
        <v>135</v>
      </c>
      <c r="BE236" s="175">
        <f>IF(N236="základní",J236,0)</f>
        <v>0</v>
      </c>
      <c r="BF236" s="175">
        <f>IF(N236="snížená",J236,0)</f>
        <v>0</v>
      </c>
      <c r="BG236" s="175">
        <f>IF(N236="zákl. přenesená",J236,0)</f>
        <v>0</v>
      </c>
      <c r="BH236" s="175">
        <f>IF(N236="sníž. přenesená",J236,0)</f>
        <v>0</v>
      </c>
      <c r="BI236" s="175">
        <f>IF(N236="nulová",J236,0)</f>
        <v>0</v>
      </c>
      <c r="BJ236" s="17" t="s">
        <v>79</v>
      </c>
      <c r="BK236" s="175">
        <f>ROUND(I236*H236,2)</f>
        <v>0</v>
      </c>
      <c r="BL236" s="17" t="s">
        <v>144</v>
      </c>
      <c r="BM236" s="174" t="s">
        <v>1416</v>
      </c>
    </row>
    <row r="237" s="2" customFormat="1" ht="16.5" customHeight="1">
      <c r="A237" s="36"/>
      <c r="B237" s="162"/>
      <c r="C237" s="163" t="s">
        <v>943</v>
      </c>
      <c r="D237" s="163" t="s">
        <v>139</v>
      </c>
      <c r="E237" s="164" t="s">
        <v>1793</v>
      </c>
      <c r="F237" s="165" t="s">
        <v>1794</v>
      </c>
      <c r="G237" s="166" t="s">
        <v>186</v>
      </c>
      <c r="H237" s="167">
        <v>3</v>
      </c>
      <c r="I237" s="168"/>
      <c r="J237" s="169">
        <f>ROUND(I237*H237,2)</f>
        <v>0</v>
      </c>
      <c r="K237" s="165" t="s">
        <v>3</v>
      </c>
      <c r="L237" s="37"/>
      <c r="M237" s="170" t="s">
        <v>3</v>
      </c>
      <c r="N237" s="171" t="s">
        <v>42</v>
      </c>
      <c r="O237" s="70"/>
      <c r="P237" s="172">
        <f>O237*H237</f>
        <v>0</v>
      </c>
      <c r="Q237" s="172">
        <v>0</v>
      </c>
      <c r="R237" s="172">
        <f>Q237*H237</f>
        <v>0</v>
      </c>
      <c r="S237" s="172">
        <v>0</v>
      </c>
      <c r="T237" s="173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74" t="s">
        <v>144</v>
      </c>
      <c r="AT237" s="174" t="s">
        <v>139</v>
      </c>
      <c r="AU237" s="174" t="s">
        <v>79</v>
      </c>
      <c r="AY237" s="17" t="s">
        <v>135</v>
      </c>
      <c r="BE237" s="175">
        <f>IF(N237="základní",J237,0)</f>
        <v>0</v>
      </c>
      <c r="BF237" s="175">
        <f>IF(N237="snížená",J237,0)</f>
        <v>0</v>
      </c>
      <c r="BG237" s="175">
        <f>IF(N237="zákl. přenesená",J237,0)</f>
        <v>0</v>
      </c>
      <c r="BH237" s="175">
        <f>IF(N237="sníž. přenesená",J237,0)</f>
        <v>0</v>
      </c>
      <c r="BI237" s="175">
        <f>IF(N237="nulová",J237,0)</f>
        <v>0</v>
      </c>
      <c r="BJ237" s="17" t="s">
        <v>79</v>
      </c>
      <c r="BK237" s="175">
        <f>ROUND(I237*H237,2)</f>
        <v>0</v>
      </c>
      <c r="BL237" s="17" t="s">
        <v>144</v>
      </c>
      <c r="BM237" s="174" t="s">
        <v>1417</v>
      </c>
    </row>
    <row r="238" s="2" customFormat="1" ht="16.5" customHeight="1">
      <c r="A238" s="36"/>
      <c r="B238" s="162"/>
      <c r="C238" s="163" t="s">
        <v>862</v>
      </c>
      <c r="D238" s="163" t="s">
        <v>139</v>
      </c>
      <c r="E238" s="164" t="s">
        <v>1795</v>
      </c>
      <c r="F238" s="165" t="s">
        <v>1796</v>
      </c>
      <c r="G238" s="166" t="s">
        <v>186</v>
      </c>
      <c r="H238" s="167">
        <v>2</v>
      </c>
      <c r="I238" s="168"/>
      <c r="J238" s="169">
        <f>ROUND(I238*H238,2)</f>
        <v>0</v>
      </c>
      <c r="K238" s="165" t="s">
        <v>3</v>
      </c>
      <c r="L238" s="37"/>
      <c r="M238" s="170" t="s">
        <v>3</v>
      </c>
      <c r="N238" s="171" t="s">
        <v>42</v>
      </c>
      <c r="O238" s="70"/>
      <c r="P238" s="172">
        <f>O238*H238</f>
        <v>0</v>
      </c>
      <c r="Q238" s="172">
        <v>0</v>
      </c>
      <c r="R238" s="172">
        <f>Q238*H238</f>
        <v>0</v>
      </c>
      <c r="S238" s="172">
        <v>0</v>
      </c>
      <c r="T238" s="173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174" t="s">
        <v>144</v>
      </c>
      <c r="AT238" s="174" t="s">
        <v>139</v>
      </c>
      <c r="AU238" s="174" t="s">
        <v>79</v>
      </c>
      <c r="AY238" s="17" t="s">
        <v>135</v>
      </c>
      <c r="BE238" s="175">
        <f>IF(N238="základní",J238,0)</f>
        <v>0</v>
      </c>
      <c r="BF238" s="175">
        <f>IF(N238="snížená",J238,0)</f>
        <v>0</v>
      </c>
      <c r="BG238" s="175">
        <f>IF(N238="zákl. přenesená",J238,0)</f>
        <v>0</v>
      </c>
      <c r="BH238" s="175">
        <f>IF(N238="sníž. přenesená",J238,0)</f>
        <v>0</v>
      </c>
      <c r="BI238" s="175">
        <f>IF(N238="nulová",J238,0)</f>
        <v>0</v>
      </c>
      <c r="BJ238" s="17" t="s">
        <v>79</v>
      </c>
      <c r="BK238" s="175">
        <f>ROUND(I238*H238,2)</f>
        <v>0</v>
      </c>
      <c r="BL238" s="17" t="s">
        <v>144</v>
      </c>
      <c r="BM238" s="174" t="s">
        <v>1418</v>
      </c>
    </row>
    <row r="239" s="2" customFormat="1" ht="16.5" customHeight="1">
      <c r="A239" s="36"/>
      <c r="B239" s="162"/>
      <c r="C239" s="163" t="s">
        <v>867</v>
      </c>
      <c r="D239" s="163" t="s">
        <v>139</v>
      </c>
      <c r="E239" s="164" t="s">
        <v>1797</v>
      </c>
      <c r="F239" s="165" t="s">
        <v>1798</v>
      </c>
      <c r="G239" s="166" t="s">
        <v>186</v>
      </c>
      <c r="H239" s="167">
        <v>2</v>
      </c>
      <c r="I239" s="168"/>
      <c r="J239" s="169">
        <f>ROUND(I239*H239,2)</f>
        <v>0</v>
      </c>
      <c r="K239" s="165" t="s">
        <v>3</v>
      </c>
      <c r="L239" s="37"/>
      <c r="M239" s="170" t="s">
        <v>3</v>
      </c>
      <c r="N239" s="171" t="s">
        <v>42</v>
      </c>
      <c r="O239" s="70"/>
      <c r="P239" s="172">
        <f>O239*H239</f>
        <v>0</v>
      </c>
      <c r="Q239" s="172">
        <v>0</v>
      </c>
      <c r="R239" s="172">
        <f>Q239*H239</f>
        <v>0</v>
      </c>
      <c r="S239" s="172">
        <v>0</v>
      </c>
      <c r="T239" s="173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174" t="s">
        <v>144</v>
      </c>
      <c r="AT239" s="174" t="s">
        <v>139</v>
      </c>
      <c r="AU239" s="174" t="s">
        <v>79</v>
      </c>
      <c r="AY239" s="17" t="s">
        <v>135</v>
      </c>
      <c r="BE239" s="175">
        <f>IF(N239="základní",J239,0)</f>
        <v>0</v>
      </c>
      <c r="BF239" s="175">
        <f>IF(N239="snížená",J239,0)</f>
        <v>0</v>
      </c>
      <c r="BG239" s="175">
        <f>IF(N239="zákl. přenesená",J239,0)</f>
        <v>0</v>
      </c>
      <c r="BH239" s="175">
        <f>IF(N239="sníž. přenesená",J239,0)</f>
        <v>0</v>
      </c>
      <c r="BI239" s="175">
        <f>IF(N239="nulová",J239,0)</f>
        <v>0</v>
      </c>
      <c r="BJ239" s="17" t="s">
        <v>79</v>
      </c>
      <c r="BK239" s="175">
        <f>ROUND(I239*H239,2)</f>
        <v>0</v>
      </c>
      <c r="BL239" s="17" t="s">
        <v>144</v>
      </c>
      <c r="BM239" s="174" t="s">
        <v>1419</v>
      </c>
    </row>
    <row r="240" s="2" customFormat="1" ht="16.5" customHeight="1">
      <c r="A240" s="36"/>
      <c r="B240" s="162"/>
      <c r="C240" s="163" t="s">
        <v>871</v>
      </c>
      <c r="D240" s="163" t="s">
        <v>139</v>
      </c>
      <c r="E240" s="164" t="s">
        <v>1799</v>
      </c>
      <c r="F240" s="165" t="s">
        <v>1800</v>
      </c>
      <c r="G240" s="166" t="s">
        <v>186</v>
      </c>
      <c r="H240" s="167">
        <v>1</v>
      </c>
      <c r="I240" s="168"/>
      <c r="J240" s="169">
        <f>ROUND(I240*H240,2)</f>
        <v>0</v>
      </c>
      <c r="K240" s="165" t="s">
        <v>3</v>
      </c>
      <c r="L240" s="37"/>
      <c r="M240" s="170" t="s">
        <v>3</v>
      </c>
      <c r="N240" s="171" t="s">
        <v>42</v>
      </c>
      <c r="O240" s="70"/>
      <c r="P240" s="172">
        <f>O240*H240</f>
        <v>0</v>
      </c>
      <c r="Q240" s="172">
        <v>0</v>
      </c>
      <c r="R240" s="172">
        <f>Q240*H240</f>
        <v>0</v>
      </c>
      <c r="S240" s="172">
        <v>0</v>
      </c>
      <c r="T240" s="173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74" t="s">
        <v>144</v>
      </c>
      <c r="AT240" s="174" t="s">
        <v>139</v>
      </c>
      <c r="AU240" s="174" t="s">
        <v>79</v>
      </c>
      <c r="AY240" s="17" t="s">
        <v>135</v>
      </c>
      <c r="BE240" s="175">
        <f>IF(N240="základní",J240,0)</f>
        <v>0</v>
      </c>
      <c r="BF240" s="175">
        <f>IF(N240="snížená",J240,0)</f>
        <v>0</v>
      </c>
      <c r="BG240" s="175">
        <f>IF(N240="zákl. přenesená",J240,0)</f>
        <v>0</v>
      </c>
      <c r="BH240" s="175">
        <f>IF(N240="sníž. přenesená",J240,0)</f>
        <v>0</v>
      </c>
      <c r="BI240" s="175">
        <f>IF(N240="nulová",J240,0)</f>
        <v>0</v>
      </c>
      <c r="BJ240" s="17" t="s">
        <v>79</v>
      </c>
      <c r="BK240" s="175">
        <f>ROUND(I240*H240,2)</f>
        <v>0</v>
      </c>
      <c r="BL240" s="17" t="s">
        <v>144</v>
      </c>
      <c r="BM240" s="174" t="s">
        <v>1420</v>
      </c>
    </row>
    <row r="241" s="2" customFormat="1" ht="16.5" customHeight="1">
      <c r="A241" s="36"/>
      <c r="B241" s="162"/>
      <c r="C241" s="163" t="s">
        <v>876</v>
      </c>
      <c r="D241" s="163" t="s">
        <v>139</v>
      </c>
      <c r="E241" s="164" t="s">
        <v>1801</v>
      </c>
      <c r="F241" s="165" t="s">
        <v>1802</v>
      </c>
      <c r="G241" s="166" t="s">
        <v>186</v>
      </c>
      <c r="H241" s="167">
        <v>1</v>
      </c>
      <c r="I241" s="168"/>
      <c r="J241" s="169">
        <f>ROUND(I241*H241,2)</f>
        <v>0</v>
      </c>
      <c r="K241" s="165" t="s">
        <v>3</v>
      </c>
      <c r="L241" s="37"/>
      <c r="M241" s="170" t="s">
        <v>3</v>
      </c>
      <c r="N241" s="171" t="s">
        <v>42</v>
      </c>
      <c r="O241" s="70"/>
      <c r="P241" s="172">
        <f>O241*H241</f>
        <v>0</v>
      </c>
      <c r="Q241" s="172">
        <v>0</v>
      </c>
      <c r="R241" s="172">
        <f>Q241*H241</f>
        <v>0</v>
      </c>
      <c r="S241" s="172">
        <v>0</v>
      </c>
      <c r="T241" s="173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74" t="s">
        <v>144</v>
      </c>
      <c r="AT241" s="174" t="s">
        <v>139</v>
      </c>
      <c r="AU241" s="174" t="s">
        <v>79</v>
      </c>
      <c r="AY241" s="17" t="s">
        <v>135</v>
      </c>
      <c r="BE241" s="175">
        <f>IF(N241="základní",J241,0)</f>
        <v>0</v>
      </c>
      <c r="BF241" s="175">
        <f>IF(N241="snížená",J241,0)</f>
        <v>0</v>
      </c>
      <c r="BG241" s="175">
        <f>IF(N241="zákl. přenesená",J241,0)</f>
        <v>0</v>
      </c>
      <c r="BH241" s="175">
        <f>IF(N241="sníž. přenesená",J241,0)</f>
        <v>0</v>
      </c>
      <c r="BI241" s="175">
        <f>IF(N241="nulová",J241,0)</f>
        <v>0</v>
      </c>
      <c r="BJ241" s="17" t="s">
        <v>79</v>
      </c>
      <c r="BK241" s="175">
        <f>ROUND(I241*H241,2)</f>
        <v>0</v>
      </c>
      <c r="BL241" s="17" t="s">
        <v>144</v>
      </c>
      <c r="BM241" s="174" t="s">
        <v>1421</v>
      </c>
    </row>
    <row r="242" s="2" customFormat="1" ht="16.5" customHeight="1">
      <c r="A242" s="36"/>
      <c r="B242" s="162"/>
      <c r="C242" s="163" t="s">
        <v>880</v>
      </c>
      <c r="D242" s="163" t="s">
        <v>139</v>
      </c>
      <c r="E242" s="164" t="s">
        <v>1803</v>
      </c>
      <c r="F242" s="165" t="s">
        <v>1804</v>
      </c>
      <c r="G242" s="166" t="s">
        <v>186</v>
      </c>
      <c r="H242" s="167">
        <v>1</v>
      </c>
      <c r="I242" s="168"/>
      <c r="J242" s="169">
        <f>ROUND(I242*H242,2)</f>
        <v>0</v>
      </c>
      <c r="K242" s="165" t="s">
        <v>3</v>
      </c>
      <c r="L242" s="37"/>
      <c r="M242" s="170" t="s">
        <v>3</v>
      </c>
      <c r="N242" s="171" t="s">
        <v>42</v>
      </c>
      <c r="O242" s="70"/>
      <c r="P242" s="172">
        <f>O242*H242</f>
        <v>0</v>
      </c>
      <c r="Q242" s="172">
        <v>0</v>
      </c>
      <c r="R242" s="172">
        <f>Q242*H242</f>
        <v>0</v>
      </c>
      <c r="S242" s="172">
        <v>0</v>
      </c>
      <c r="T242" s="173">
        <f>S242*H242</f>
        <v>0</v>
      </c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R242" s="174" t="s">
        <v>144</v>
      </c>
      <c r="AT242" s="174" t="s">
        <v>139</v>
      </c>
      <c r="AU242" s="174" t="s">
        <v>79</v>
      </c>
      <c r="AY242" s="17" t="s">
        <v>135</v>
      </c>
      <c r="BE242" s="175">
        <f>IF(N242="základní",J242,0)</f>
        <v>0</v>
      </c>
      <c r="BF242" s="175">
        <f>IF(N242="snížená",J242,0)</f>
        <v>0</v>
      </c>
      <c r="BG242" s="175">
        <f>IF(N242="zákl. přenesená",J242,0)</f>
        <v>0</v>
      </c>
      <c r="BH242" s="175">
        <f>IF(N242="sníž. přenesená",J242,0)</f>
        <v>0</v>
      </c>
      <c r="BI242" s="175">
        <f>IF(N242="nulová",J242,0)</f>
        <v>0</v>
      </c>
      <c r="BJ242" s="17" t="s">
        <v>79</v>
      </c>
      <c r="BK242" s="175">
        <f>ROUND(I242*H242,2)</f>
        <v>0</v>
      </c>
      <c r="BL242" s="17" t="s">
        <v>144</v>
      </c>
      <c r="BM242" s="174" t="s">
        <v>1422</v>
      </c>
    </row>
    <row r="243" s="2" customFormat="1" ht="16.5" customHeight="1">
      <c r="A243" s="36"/>
      <c r="B243" s="162"/>
      <c r="C243" s="163" t="s">
        <v>1004</v>
      </c>
      <c r="D243" s="163" t="s">
        <v>139</v>
      </c>
      <c r="E243" s="164" t="s">
        <v>1805</v>
      </c>
      <c r="F243" s="165" t="s">
        <v>1806</v>
      </c>
      <c r="G243" s="166" t="s">
        <v>186</v>
      </c>
      <c r="H243" s="167">
        <v>1</v>
      </c>
      <c r="I243" s="168"/>
      <c r="J243" s="169">
        <f>ROUND(I243*H243,2)</f>
        <v>0</v>
      </c>
      <c r="K243" s="165" t="s">
        <v>3</v>
      </c>
      <c r="L243" s="37"/>
      <c r="M243" s="170" t="s">
        <v>3</v>
      </c>
      <c r="N243" s="171" t="s">
        <v>42</v>
      </c>
      <c r="O243" s="70"/>
      <c r="P243" s="172">
        <f>O243*H243</f>
        <v>0</v>
      </c>
      <c r="Q243" s="172">
        <v>0</v>
      </c>
      <c r="R243" s="172">
        <f>Q243*H243</f>
        <v>0</v>
      </c>
      <c r="S243" s="172">
        <v>0</v>
      </c>
      <c r="T243" s="173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174" t="s">
        <v>144</v>
      </c>
      <c r="AT243" s="174" t="s">
        <v>139</v>
      </c>
      <c r="AU243" s="174" t="s">
        <v>79</v>
      </c>
      <c r="AY243" s="17" t="s">
        <v>135</v>
      </c>
      <c r="BE243" s="175">
        <f>IF(N243="základní",J243,0)</f>
        <v>0</v>
      </c>
      <c r="BF243" s="175">
        <f>IF(N243="snížená",J243,0)</f>
        <v>0</v>
      </c>
      <c r="BG243" s="175">
        <f>IF(N243="zákl. přenesená",J243,0)</f>
        <v>0</v>
      </c>
      <c r="BH243" s="175">
        <f>IF(N243="sníž. přenesená",J243,0)</f>
        <v>0</v>
      </c>
      <c r="BI243" s="175">
        <f>IF(N243="nulová",J243,0)</f>
        <v>0</v>
      </c>
      <c r="BJ243" s="17" t="s">
        <v>79</v>
      </c>
      <c r="BK243" s="175">
        <f>ROUND(I243*H243,2)</f>
        <v>0</v>
      </c>
      <c r="BL243" s="17" t="s">
        <v>144</v>
      </c>
      <c r="BM243" s="174" t="s">
        <v>1423</v>
      </c>
    </row>
    <row r="244" s="2" customFormat="1" ht="16.5" customHeight="1">
      <c r="A244" s="36"/>
      <c r="B244" s="162"/>
      <c r="C244" s="163" t="s">
        <v>1018</v>
      </c>
      <c r="D244" s="163" t="s">
        <v>139</v>
      </c>
      <c r="E244" s="164" t="s">
        <v>1807</v>
      </c>
      <c r="F244" s="165" t="s">
        <v>1808</v>
      </c>
      <c r="G244" s="166" t="s">
        <v>186</v>
      </c>
      <c r="H244" s="167">
        <v>6</v>
      </c>
      <c r="I244" s="168"/>
      <c r="J244" s="169">
        <f>ROUND(I244*H244,2)</f>
        <v>0</v>
      </c>
      <c r="K244" s="165" t="s">
        <v>3</v>
      </c>
      <c r="L244" s="37"/>
      <c r="M244" s="170" t="s">
        <v>3</v>
      </c>
      <c r="N244" s="171" t="s">
        <v>42</v>
      </c>
      <c r="O244" s="70"/>
      <c r="P244" s="172">
        <f>O244*H244</f>
        <v>0</v>
      </c>
      <c r="Q244" s="172">
        <v>0</v>
      </c>
      <c r="R244" s="172">
        <f>Q244*H244</f>
        <v>0</v>
      </c>
      <c r="S244" s="172">
        <v>0</v>
      </c>
      <c r="T244" s="173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174" t="s">
        <v>144</v>
      </c>
      <c r="AT244" s="174" t="s">
        <v>139</v>
      </c>
      <c r="AU244" s="174" t="s">
        <v>79</v>
      </c>
      <c r="AY244" s="17" t="s">
        <v>135</v>
      </c>
      <c r="BE244" s="175">
        <f>IF(N244="základní",J244,0)</f>
        <v>0</v>
      </c>
      <c r="BF244" s="175">
        <f>IF(N244="snížená",J244,0)</f>
        <v>0</v>
      </c>
      <c r="BG244" s="175">
        <f>IF(N244="zákl. přenesená",J244,0)</f>
        <v>0</v>
      </c>
      <c r="BH244" s="175">
        <f>IF(N244="sníž. přenesená",J244,0)</f>
        <v>0</v>
      </c>
      <c r="BI244" s="175">
        <f>IF(N244="nulová",J244,0)</f>
        <v>0</v>
      </c>
      <c r="BJ244" s="17" t="s">
        <v>79</v>
      </c>
      <c r="BK244" s="175">
        <f>ROUND(I244*H244,2)</f>
        <v>0</v>
      </c>
      <c r="BL244" s="17" t="s">
        <v>144</v>
      </c>
      <c r="BM244" s="174" t="s">
        <v>1424</v>
      </c>
    </row>
    <row r="245" s="2" customFormat="1" ht="16.5" customHeight="1">
      <c r="A245" s="36"/>
      <c r="B245" s="162"/>
      <c r="C245" s="163" t="s">
        <v>772</v>
      </c>
      <c r="D245" s="163" t="s">
        <v>139</v>
      </c>
      <c r="E245" s="164" t="s">
        <v>1809</v>
      </c>
      <c r="F245" s="165" t="s">
        <v>1810</v>
      </c>
      <c r="G245" s="166" t="s">
        <v>186</v>
      </c>
      <c r="H245" s="167">
        <v>7</v>
      </c>
      <c r="I245" s="168"/>
      <c r="J245" s="169">
        <f>ROUND(I245*H245,2)</f>
        <v>0</v>
      </c>
      <c r="K245" s="165" t="s">
        <v>3</v>
      </c>
      <c r="L245" s="37"/>
      <c r="M245" s="170" t="s">
        <v>3</v>
      </c>
      <c r="N245" s="171" t="s">
        <v>42</v>
      </c>
      <c r="O245" s="70"/>
      <c r="P245" s="172">
        <f>O245*H245</f>
        <v>0</v>
      </c>
      <c r="Q245" s="172">
        <v>0</v>
      </c>
      <c r="R245" s="172">
        <f>Q245*H245</f>
        <v>0</v>
      </c>
      <c r="S245" s="172">
        <v>0</v>
      </c>
      <c r="T245" s="173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74" t="s">
        <v>144</v>
      </c>
      <c r="AT245" s="174" t="s">
        <v>139</v>
      </c>
      <c r="AU245" s="174" t="s">
        <v>79</v>
      </c>
      <c r="AY245" s="17" t="s">
        <v>135</v>
      </c>
      <c r="BE245" s="175">
        <f>IF(N245="základní",J245,0)</f>
        <v>0</v>
      </c>
      <c r="BF245" s="175">
        <f>IF(N245="snížená",J245,0)</f>
        <v>0</v>
      </c>
      <c r="BG245" s="175">
        <f>IF(N245="zákl. přenesená",J245,0)</f>
        <v>0</v>
      </c>
      <c r="BH245" s="175">
        <f>IF(N245="sníž. přenesená",J245,0)</f>
        <v>0</v>
      </c>
      <c r="BI245" s="175">
        <f>IF(N245="nulová",J245,0)</f>
        <v>0</v>
      </c>
      <c r="BJ245" s="17" t="s">
        <v>79</v>
      </c>
      <c r="BK245" s="175">
        <f>ROUND(I245*H245,2)</f>
        <v>0</v>
      </c>
      <c r="BL245" s="17" t="s">
        <v>144</v>
      </c>
      <c r="BM245" s="174" t="s">
        <v>1425</v>
      </c>
    </row>
    <row r="246" s="2" customFormat="1" ht="16.5" customHeight="1">
      <c r="A246" s="36"/>
      <c r="B246" s="162"/>
      <c r="C246" s="163" t="s">
        <v>757</v>
      </c>
      <c r="D246" s="163" t="s">
        <v>139</v>
      </c>
      <c r="E246" s="164" t="s">
        <v>1811</v>
      </c>
      <c r="F246" s="165" t="s">
        <v>1812</v>
      </c>
      <c r="G246" s="166" t="s">
        <v>186</v>
      </c>
      <c r="H246" s="167">
        <v>3</v>
      </c>
      <c r="I246" s="168"/>
      <c r="J246" s="169">
        <f>ROUND(I246*H246,2)</f>
        <v>0</v>
      </c>
      <c r="K246" s="165" t="s">
        <v>3</v>
      </c>
      <c r="L246" s="37"/>
      <c r="M246" s="170" t="s">
        <v>3</v>
      </c>
      <c r="N246" s="171" t="s">
        <v>42</v>
      </c>
      <c r="O246" s="70"/>
      <c r="P246" s="172">
        <f>O246*H246</f>
        <v>0</v>
      </c>
      <c r="Q246" s="172">
        <v>0</v>
      </c>
      <c r="R246" s="172">
        <f>Q246*H246</f>
        <v>0</v>
      </c>
      <c r="S246" s="172">
        <v>0</v>
      </c>
      <c r="T246" s="173">
        <f>S246*H246</f>
        <v>0</v>
      </c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174" t="s">
        <v>144</v>
      </c>
      <c r="AT246" s="174" t="s">
        <v>139</v>
      </c>
      <c r="AU246" s="174" t="s">
        <v>79</v>
      </c>
      <c r="AY246" s="17" t="s">
        <v>135</v>
      </c>
      <c r="BE246" s="175">
        <f>IF(N246="základní",J246,0)</f>
        <v>0</v>
      </c>
      <c r="BF246" s="175">
        <f>IF(N246="snížená",J246,0)</f>
        <v>0</v>
      </c>
      <c r="BG246" s="175">
        <f>IF(N246="zákl. přenesená",J246,0)</f>
        <v>0</v>
      </c>
      <c r="BH246" s="175">
        <f>IF(N246="sníž. přenesená",J246,0)</f>
        <v>0</v>
      </c>
      <c r="BI246" s="175">
        <f>IF(N246="nulová",J246,0)</f>
        <v>0</v>
      </c>
      <c r="BJ246" s="17" t="s">
        <v>79</v>
      </c>
      <c r="BK246" s="175">
        <f>ROUND(I246*H246,2)</f>
        <v>0</v>
      </c>
      <c r="BL246" s="17" t="s">
        <v>144</v>
      </c>
      <c r="BM246" s="174" t="s">
        <v>1428</v>
      </c>
    </row>
    <row r="247" s="2" customFormat="1" ht="16.5" customHeight="1">
      <c r="A247" s="36"/>
      <c r="B247" s="162"/>
      <c r="C247" s="163" t="s">
        <v>635</v>
      </c>
      <c r="D247" s="163" t="s">
        <v>139</v>
      </c>
      <c r="E247" s="164" t="s">
        <v>1813</v>
      </c>
      <c r="F247" s="165" t="s">
        <v>1814</v>
      </c>
      <c r="G247" s="166" t="s">
        <v>186</v>
      </c>
      <c r="H247" s="167">
        <v>4</v>
      </c>
      <c r="I247" s="168"/>
      <c r="J247" s="169">
        <f>ROUND(I247*H247,2)</f>
        <v>0</v>
      </c>
      <c r="K247" s="165" t="s">
        <v>3</v>
      </c>
      <c r="L247" s="37"/>
      <c r="M247" s="170" t="s">
        <v>3</v>
      </c>
      <c r="N247" s="171" t="s">
        <v>42</v>
      </c>
      <c r="O247" s="70"/>
      <c r="P247" s="172">
        <f>O247*H247</f>
        <v>0</v>
      </c>
      <c r="Q247" s="172">
        <v>0</v>
      </c>
      <c r="R247" s="172">
        <f>Q247*H247</f>
        <v>0</v>
      </c>
      <c r="S247" s="172">
        <v>0</v>
      </c>
      <c r="T247" s="173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174" t="s">
        <v>144</v>
      </c>
      <c r="AT247" s="174" t="s">
        <v>139</v>
      </c>
      <c r="AU247" s="174" t="s">
        <v>79</v>
      </c>
      <c r="AY247" s="17" t="s">
        <v>135</v>
      </c>
      <c r="BE247" s="175">
        <f>IF(N247="základní",J247,0)</f>
        <v>0</v>
      </c>
      <c r="BF247" s="175">
        <f>IF(N247="snížená",J247,0)</f>
        <v>0</v>
      </c>
      <c r="BG247" s="175">
        <f>IF(N247="zákl. přenesená",J247,0)</f>
        <v>0</v>
      </c>
      <c r="BH247" s="175">
        <f>IF(N247="sníž. přenesená",J247,0)</f>
        <v>0</v>
      </c>
      <c r="BI247" s="175">
        <f>IF(N247="nulová",J247,0)</f>
        <v>0</v>
      </c>
      <c r="BJ247" s="17" t="s">
        <v>79</v>
      </c>
      <c r="BK247" s="175">
        <f>ROUND(I247*H247,2)</f>
        <v>0</v>
      </c>
      <c r="BL247" s="17" t="s">
        <v>144</v>
      </c>
      <c r="BM247" s="174" t="s">
        <v>1430</v>
      </c>
    </row>
    <row r="248" s="2" customFormat="1" ht="16.5" customHeight="1">
      <c r="A248" s="36"/>
      <c r="B248" s="162"/>
      <c r="C248" s="163" t="s">
        <v>568</v>
      </c>
      <c r="D248" s="163" t="s">
        <v>139</v>
      </c>
      <c r="E248" s="164" t="s">
        <v>1815</v>
      </c>
      <c r="F248" s="165" t="s">
        <v>1816</v>
      </c>
      <c r="G248" s="166" t="s">
        <v>186</v>
      </c>
      <c r="H248" s="167">
        <v>24</v>
      </c>
      <c r="I248" s="168"/>
      <c r="J248" s="169">
        <f>ROUND(I248*H248,2)</f>
        <v>0</v>
      </c>
      <c r="K248" s="165" t="s">
        <v>3</v>
      </c>
      <c r="L248" s="37"/>
      <c r="M248" s="170" t="s">
        <v>3</v>
      </c>
      <c r="N248" s="171" t="s">
        <v>42</v>
      </c>
      <c r="O248" s="70"/>
      <c r="P248" s="172">
        <f>O248*H248</f>
        <v>0</v>
      </c>
      <c r="Q248" s="172">
        <v>0</v>
      </c>
      <c r="R248" s="172">
        <f>Q248*H248</f>
        <v>0</v>
      </c>
      <c r="S248" s="172">
        <v>0</v>
      </c>
      <c r="T248" s="173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174" t="s">
        <v>144</v>
      </c>
      <c r="AT248" s="174" t="s">
        <v>139</v>
      </c>
      <c r="AU248" s="174" t="s">
        <v>79</v>
      </c>
      <c r="AY248" s="17" t="s">
        <v>135</v>
      </c>
      <c r="BE248" s="175">
        <f>IF(N248="základní",J248,0)</f>
        <v>0</v>
      </c>
      <c r="BF248" s="175">
        <f>IF(N248="snížená",J248,0)</f>
        <v>0</v>
      </c>
      <c r="BG248" s="175">
        <f>IF(N248="zákl. přenesená",J248,0)</f>
        <v>0</v>
      </c>
      <c r="BH248" s="175">
        <f>IF(N248="sníž. přenesená",J248,0)</f>
        <v>0</v>
      </c>
      <c r="BI248" s="175">
        <f>IF(N248="nulová",J248,0)</f>
        <v>0</v>
      </c>
      <c r="BJ248" s="17" t="s">
        <v>79</v>
      </c>
      <c r="BK248" s="175">
        <f>ROUND(I248*H248,2)</f>
        <v>0</v>
      </c>
      <c r="BL248" s="17" t="s">
        <v>144</v>
      </c>
      <c r="BM248" s="174" t="s">
        <v>1432</v>
      </c>
    </row>
    <row r="249" s="2" customFormat="1" ht="16.5" customHeight="1">
      <c r="A249" s="36"/>
      <c r="B249" s="162"/>
      <c r="C249" s="163" t="s">
        <v>546</v>
      </c>
      <c r="D249" s="163" t="s">
        <v>139</v>
      </c>
      <c r="E249" s="164" t="s">
        <v>1817</v>
      </c>
      <c r="F249" s="165" t="s">
        <v>1818</v>
      </c>
      <c r="G249" s="166" t="s">
        <v>186</v>
      </c>
      <c r="H249" s="167">
        <v>18</v>
      </c>
      <c r="I249" s="168"/>
      <c r="J249" s="169">
        <f>ROUND(I249*H249,2)</f>
        <v>0</v>
      </c>
      <c r="K249" s="165" t="s">
        <v>3</v>
      </c>
      <c r="L249" s="37"/>
      <c r="M249" s="170" t="s">
        <v>3</v>
      </c>
      <c r="N249" s="171" t="s">
        <v>42</v>
      </c>
      <c r="O249" s="70"/>
      <c r="P249" s="172">
        <f>O249*H249</f>
        <v>0</v>
      </c>
      <c r="Q249" s="172">
        <v>0</v>
      </c>
      <c r="R249" s="172">
        <f>Q249*H249</f>
        <v>0</v>
      </c>
      <c r="S249" s="172">
        <v>0</v>
      </c>
      <c r="T249" s="173">
        <f>S249*H249</f>
        <v>0</v>
      </c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R249" s="174" t="s">
        <v>144</v>
      </c>
      <c r="AT249" s="174" t="s">
        <v>139</v>
      </c>
      <c r="AU249" s="174" t="s">
        <v>79</v>
      </c>
      <c r="AY249" s="17" t="s">
        <v>135</v>
      </c>
      <c r="BE249" s="175">
        <f>IF(N249="základní",J249,0)</f>
        <v>0</v>
      </c>
      <c r="BF249" s="175">
        <f>IF(N249="snížená",J249,0)</f>
        <v>0</v>
      </c>
      <c r="BG249" s="175">
        <f>IF(N249="zákl. přenesená",J249,0)</f>
        <v>0</v>
      </c>
      <c r="BH249" s="175">
        <f>IF(N249="sníž. přenesená",J249,0)</f>
        <v>0</v>
      </c>
      <c r="BI249" s="175">
        <f>IF(N249="nulová",J249,0)</f>
        <v>0</v>
      </c>
      <c r="BJ249" s="17" t="s">
        <v>79</v>
      </c>
      <c r="BK249" s="175">
        <f>ROUND(I249*H249,2)</f>
        <v>0</v>
      </c>
      <c r="BL249" s="17" t="s">
        <v>144</v>
      </c>
      <c r="BM249" s="174" t="s">
        <v>1437</v>
      </c>
    </row>
    <row r="250" s="2" customFormat="1" ht="16.5" customHeight="1">
      <c r="A250" s="36"/>
      <c r="B250" s="162"/>
      <c r="C250" s="163" t="s">
        <v>823</v>
      </c>
      <c r="D250" s="163" t="s">
        <v>139</v>
      </c>
      <c r="E250" s="164" t="s">
        <v>1819</v>
      </c>
      <c r="F250" s="165" t="s">
        <v>1820</v>
      </c>
      <c r="G250" s="166" t="s">
        <v>186</v>
      </c>
      <c r="H250" s="167">
        <v>6</v>
      </c>
      <c r="I250" s="168"/>
      <c r="J250" s="169">
        <f>ROUND(I250*H250,2)</f>
        <v>0</v>
      </c>
      <c r="K250" s="165" t="s">
        <v>3</v>
      </c>
      <c r="L250" s="37"/>
      <c r="M250" s="170" t="s">
        <v>3</v>
      </c>
      <c r="N250" s="171" t="s">
        <v>42</v>
      </c>
      <c r="O250" s="70"/>
      <c r="P250" s="172">
        <f>O250*H250</f>
        <v>0</v>
      </c>
      <c r="Q250" s="172">
        <v>0</v>
      </c>
      <c r="R250" s="172">
        <f>Q250*H250</f>
        <v>0</v>
      </c>
      <c r="S250" s="172">
        <v>0</v>
      </c>
      <c r="T250" s="173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74" t="s">
        <v>144</v>
      </c>
      <c r="AT250" s="174" t="s">
        <v>139</v>
      </c>
      <c r="AU250" s="174" t="s">
        <v>79</v>
      </c>
      <c r="AY250" s="17" t="s">
        <v>135</v>
      </c>
      <c r="BE250" s="175">
        <f>IF(N250="základní",J250,0)</f>
        <v>0</v>
      </c>
      <c r="BF250" s="175">
        <f>IF(N250="snížená",J250,0)</f>
        <v>0</v>
      </c>
      <c r="BG250" s="175">
        <f>IF(N250="zákl. přenesená",J250,0)</f>
        <v>0</v>
      </c>
      <c r="BH250" s="175">
        <f>IF(N250="sníž. přenesená",J250,0)</f>
        <v>0</v>
      </c>
      <c r="BI250" s="175">
        <f>IF(N250="nulová",J250,0)</f>
        <v>0</v>
      </c>
      <c r="BJ250" s="17" t="s">
        <v>79</v>
      </c>
      <c r="BK250" s="175">
        <f>ROUND(I250*H250,2)</f>
        <v>0</v>
      </c>
      <c r="BL250" s="17" t="s">
        <v>144</v>
      </c>
      <c r="BM250" s="174" t="s">
        <v>1440</v>
      </c>
    </row>
    <row r="251" s="2" customFormat="1" ht="16.5" customHeight="1">
      <c r="A251" s="36"/>
      <c r="B251" s="162"/>
      <c r="C251" s="163" t="s">
        <v>985</v>
      </c>
      <c r="D251" s="163" t="s">
        <v>139</v>
      </c>
      <c r="E251" s="164" t="s">
        <v>1821</v>
      </c>
      <c r="F251" s="165" t="s">
        <v>1822</v>
      </c>
      <c r="G251" s="166" t="s">
        <v>186</v>
      </c>
      <c r="H251" s="167">
        <v>9</v>
      </c>
      <c r="I251" s="168"/>
      <c r="J251" s="169">
        <f>ROUND(I251*H251,2)</f>
        <v>0</v>
      </c>
      <c r="K251" s="165" t="s">
        <v>3</v>
      </c>
      <c r="L251" s="37"/>
      <c r="M251" s="170" t="s">
        <v>3</v>
      </c>
      <c r="N251" s="171" t="s">
        <v>42</v>
      </c>
      <c r="O251" s="70"/>
      <c r="P251" s="172">
        <f>O251*H251</f>
        <v>0</v>
      </c>
      <c r="Q251" s="172">
        <v>0</v>
      </c>
      <c r="R251" s="172">
        <f>Q251*H251</f>
        <v>0</v>
      </c>
      <c r="S251" s="172">
        <v>0</v>
      </c>
      <c r="T251" s="173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174" t="s">
        <v>144</v>
      </c>
      <c r="AT251" s="174" t="s">
        <v>139</v>
      </c>
      <c r="AU251" s="174" t="s">
        <v>79</v>
      </c>
      <c r="AY251" s="17" t="s">
        <v>135</v>
      </c>
      <c r="BE251" s="175">
        <f>IF(N251="základní",J251,0)</f>
        <v>0</v>
      </c>
      <c r="BF251" s="175">
        <f>IF(N251="snížená",J251,0)</f>
        <v>0</v>
      </c>
      <c r="BG251" s="175">
        <f>IF(N251="zákl. přenesená",J251,0)</f>
        <v>0</v>
      </c>
      <c r="BH251" s="175">
        <f>IF(N251="sníž. přenesená",J251,0)</f>
        <v>0</v>
      </c>
      <c r="BI251" s="175">
        <f>IF(N251="nulová",J251,0)</f>
        <v>0</v>
      </c>
      <c r="BJ251" s="17" t="s">
        <v>79</v>
      </c>
      <c r="BK251" s="175">
        <f>ROUND(I251*H251,2)</f>
        <v>0</v>
      </c>
      <c r="BL251" s="17" t="s">
        <v>144</v>
      </c>
      <c r="BM251" s="174" t="s">
        <v>1441</v>
      </c>
    </row>
    <row r="252" s="2" customFormat="1" ht="16.5" customHeight="1">
      <c r="A252" s="36"/>
      <c r="B252" s="162"/>
      <c r="C252" s="163" t="s">
        <v>990</v>
      </c>
      <c r="D252" s="163" t="s">
        <v>139</v>
      </c>
      <c r="E252" s="164" t="s">
        <v>1823</v>
      </c>
      <c r="F252" s="165" t="s">
        <v>1824</v>
      </c>
      <c r="G252" s="166" t="s">
        <v>186</v>
      </c>
      <c r="H252" s="167">
        <v>7</v>
      </c>
      <c r="I252" s="168"/>
      <c r="J252" s="169">
        <f>ROUND(I252*H252,2)</f>
        <v>0</v>
      </c>
      <c r="K252" s="165" t="s">
        <v>3</v>
      </c>
      <c r="L252" s="37"/>
      <c r="M252" s="170" t="s">
        <v>3</v>
      </c>
      <c r="N252" s="171" t="s">
        <v>42</v>
      </c>
      <c r="O252" s="70"/>
      <c r="P252" s="172">
        <f>O252*H252</f>
        <v>0</v>
      </c>
      <c r="Q252" s="172">
        <v>0</v>
      </c>
      <c r="R252" s="172">
        <f>Q252*H252</f>
        <v>0</v>
      </c>
      <c r="S252" s="172">
        <v>0</v>
      </c>
      <c r="T252" s="173">
        <f>S252*H252</f>
        <v>0</v>
      </c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R252" s="174" t="s">
        <v>144</v>
      </c>
      <c r="AT252" s="174" t="s">
        <v>139</v>
      </c>
      <c r="AU252" s="174" t="s">
        <v>79</v>
      </c>
      <c r="AY252" s="17" t="s">
        <v>135</v>
      </c>
      <c r="BE252" s="175">
        <f>IF(N252="základní",J252,0)</f>
        <v>0</v>
      </c>
      <c r="BF252" s="175">
        <f>IF(N252="snížená",J252,0)</f>
        <v>0</v>
      </c>
      <c r="BG252" s="175">
        <f>IF(N252="zákl. přenesená",J252,0)</f>
        <v>0</v>
      </c>
      <c r="BH252" s="175">
        <f>IF(N252="sníž. přenesená",J252,0)</f>
        <v>0</v>
      </c>
      <c r="BI252" s="175">
        <f>IF(N252="nulová",J252,0)</f>
        <v>0</v>
      </c>
      <c r="BJ252" s="17" t="s">
        <v>79</v>
      </c>
      <c r="BK252" s="175">
        <f>ROUND(I252*H252,2)</f>
        <v>0</v>
      </c>
      <c r="BL252" s="17" t="s">
        <v>144</v>
      </c>
      <c r="BM252" s="174" t="s">
        <v>1442</v>
      </c>
    </row>
    <row r="253" s="2" customFormat="1" ht="16.5" customHeight="1">
      <c r="A253" s="36"/>
      <c r="B253" s="162"/>
      <c r="C253" s="163" t="s">
        <v>495</v>
      </c>
      <c r="D253" s="163" t="s">
        <v>139</v>
      </c>
      <c r="E253" s="164" t="s">
        <v>1825</v>
      </c>
      <c r="F253" s="165" t="s">
        <v>1826</v>
      </c>
      <c r="G253" s="166" t="s">
        <v>186</v>
      </c>
      <c r="H253" s="167">
        <v>2</v>
      </c>
      <c r="I253" s="168"/>
      <c r="J253" s="169">
        <f>ROUND(I253*H253,2)</f>
        <v>0</v>
      </c>
      <c r="K253" s="165" t="s">
        <v>3</v>
      </c>
      <c r="L253" s="37"/>
      <c r="M253" s="170" t="s">
        <v>3</v>
      </c>
      <c r="N253" s="171" t="s">
        <v>42</v>
      </c>
      <c r="O253" s="70"/>
      <c r="P253" s="172">
        <f>O253*H253</f>
        <v>0</v>
      </c>
      <c r="Q253" s="172">
        <v>0</v>
      </c>
      <c r="R253" s="172">
        <f>Q253*H253</f>
        <v>0</v>
      </c>
      <c r="S253" s="172">
        <v>0</v>
      </c>
      <c r="T253" s="173">
        <f>S253*H253</f>
        <v>0</v>
      </c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74" t="s">
        <v>144</v>
      </c>
      <c r="AT253" s="174" t="s">
        <v>139</v>
      </c>
      <c r="AU253" s="174" t="s">
        <v>79</v>
      </c>
      <c r="AY253" s="17" t="s">
        <v>135</v>
      </c>
      <c r="BE253" s="175">
        <f>IF(N253="základní",J253,0)</f>
        <v>0</v>
      </c>
      <c r="BF253" s="175">
        <f>IF(N253="snížená",J253,0)</f>
        <v>0</v>
      </c>
      <c r="BG253" s="175">
        <f>IF(N253="zákl. přenesená",J253,0)</f>
        <v>0</v>
      </c>
      <c r="BH253" s="175">
        <f>IF(N253="sníž. přenesená",J253,0)</f>
        <v>0</v>
      </c>
      <c r="BI253" s="175">
        <f>IF(N253="nulová",J253,0)</f>
        <v>0</v>
      </c>
      <c r="BJ253" s="17" t="s">
        <v>79</v>
      </c>
      <c r="BK253" s="175">
        <f>ROUND(I253*H253,2)</f>
        <v>0</v>
      </c>
      <c r="BL253" s="17" t="s">
        <v>144</v>
      </c>
      <c r="BM253" s="174" t="s">
        <v>1443</v>
      </c>
    </row>
    <row r="254" s="2" customFormat="1" ht="16.5" customHeight="1">
      <c r="A254" s="36"/>
      <c r="B254" s="162"/>
      <c r="C254" s="163" t="s">
        <v>934</v>
      </c>
      <c r="D254" s="163" t="s">
        <v>139</v>
      </c>
      <c r="E254" s="164" t="s">
        <v>1827</v>
      </c>
      <c r="F254" s="165" t="s">
        <v>1828</v>
      </c>
      <c r="G254" s="166" t="s">
        <v>186</v>
      </c>
      <c r="H254" s="167">
        <v>1</v>
      </c>
      <c r="I254" s="168"/>
      <c r="J254" s="169">
        <f>ROUND(I254*H254,2)</f>
        <v>0</v>
      </c>
      <c r="K254" s="165" t="s">
        <v>3</v>
      </c>
      <c r="L254" s="37"/>
      <c r="M254" s="170" t="s">
        <v>3</v>
      </c>
      <c r="N254" s="171" t="s">
        <v>42</v>
      </c>
      <c r="O254" s="70"/>
      <c r="P254" s="172">
        <f>O254*H254</f>
        <v>0</v>
      </c>
      <c r="Q254" s="172">
        <v>0</v>
      </c>
      <c r="R254" s="172">
        <f>Q254*H254</f>
        <v>0</v>
      </c>
      <c r="S254" s="172">
        <v>0</v>
      </c>
      <c r="T254" s="173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174" t="s">
        <v>144</v>
      </c>
      <c r="AT254" s="174" t="s">
        <v>139</v>
      </c>
      <c r="AU254" s="174" t="s">
        <v>79</v>
      </c>
      <c r="AY254" s="17" t="s">
        <v>135</v>
      </c>
      <c r="BE254" s="175">
        <f>IF(N254="základní",J254,0)</f>
        <v>0</v>
      </c>
      <c r="BF254" s="175">
        <f>IF(N254="snížená",J254,0)</f>
        <v>0</v>
      </c>
      <c r="BG254" s="175">
        <f>IF(N254="zákl. přenesená",J254,0)</f>
        <v>0</v>
      </c>
      <c r="BH254" s="175">
        <f>IF(N254="sníž. přenesená",J254,0)</f>
        <v>0</v>
      </c>
      <c r="BI254" s="175">
        <f>IF(N254="nulová",J254,0)</f>
        <v>0</v>
      </c>
      <c r="BJ254" s="17" t="s">
        <v>79</v>
      </c>
      <c r="BK254" s="175">
        <f>ROUND(I254*H254,2)</f>
        <v>0</v>
      </c>
      <c r="BL254" s="17" t="s">
        <v>144</v>
      </c>
      <c r="BM254" s="174" t="s">
        <v>1444</v>
      </c>
    </row>
    <row r="255" s="2" customFormat="1" ht="16.5" customHeight="1">
      <c r="A255" s="36"/>
      <c r="B255" s="162"/>
      <c r="C255" s="163" t="s">
        <v>939</v>
      </c>
      <c r="D255" s="163" t="s">
        <v>139</v>
      </c>
      <c r="E255" s="164" t="s">
        <v>1829</v>
      </c>
      <c r="F255" s="165" t="s">
        <v>1830</v>
      </c>
      <c r="G255" s="166" t="s">
        <v>186</v>
      </c>
      <c r="H255" s="167">
        <v>1</v>
      </c>
      <c r="I255" s="168"/>
      <c r="J255" s="169">
        <f>ROUND(I255*H255,2)</f>
        <v>0</v>
      </c>
      <c r="K255" s="165" t="s">
        <v>3</v>
      </c>
      <c r="L255" s="37"/>
      <c r="M255" s="170" t="s">
        <v>3</v>
      </c>
      <c r="N255" s="171" t="s">
        <v>42</v>
      </c>
      <c r="O255" s="70"/>
      <c r="P255" s="172">
        <f>O255*H255</f>
        <v>0</v>
      </c>
      <c r="Q255" s="172">
        <v>0</v>
      </c>
      <c r="R255" s="172">
        <f>Q255*H255</f>
        <v>0</v>
      </c>
      <c r="S255" s="172">
        <v>0</v>
      </c>
      <c r="T255" s="173">
        <f>S255*H255</f>
        <v>0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R255" s="174" t="s">
        <v>144</v>
      </c>
      <c r="AT255" s="174" t="s">
        <v>139</v>
      </c>
      <c r="AU255" s="174" t="s">
        <v>79</v>
      </c>
      <c r="AY255" s="17" t="s">
        <v>135</v>
      </c>
      <c r="BE255" s="175">
        <f>IF(N255="základní",J255,0)</f>
        <v>0</v>
      </c>
      <c r="BF255" s="175">
        <f>IF(N255="snížená",J255,0)</f>
        <v>0</v>
      </c>
      <c r="BG255" s="175">
        <f>IF(N255="zákl. přenesená",J255,0)</f>
        <v>0</v>
      </c>
      <c r="BH255" s="175">
        <f>IF(N255="sníž. přenesená",J255,0)</f>
        <v>0</v>
      </c>
      <c r="BI255" s="175">
        <f>IF(N255="nulová",J255,0)</f>
        <v>0</v>
      </c>
      <c r="BJ255" s="17" t="s">
        <v>79</v>
      </c>
      <c r="BK255" s="175">
        <f>ROUND(I255*H255,2)</f>
        <v>0</v>
      </c>
      <c r="BL255" s="17" t="s">
        <v>144</v>
      </c>
      <c r="BM255" s="174" t="s">
        <v>1445</v>
      </c>
    </row>
    <row r="256" s="2" customFormat="1" ht="16.5" customHeight="1">
      <c r="A256" s="36"/>
      <c r="B256" s="162"/>
      <c r="C256" s="163" t="s">
        <v>521</v>
      </c>
      <c r="D256" s="163" t="s">
        <v>139</v>
      </c>
      <c r="E256" s="164" t="s">
        <v>1831</v>
      </c>
      <c r="F256" s="165" t="s">
        <v>1832</v>
      </c>
      <c r="G256" s="166" t="s">
        <v>186</v>
      </c>
      <c r="H256" s="167">
        <v>5</v>
      </c>
      <c r="I256" s="168"/>
      <c r="J256" s="169">
        <f>ROUND(I256*H256,2)</f>
        <v>0</v>
      </c>
      <c r="K256" s="165" t="s">
        <v>3</v>
      </c>
      <c r="L256" s="37"/>
      <c r="M256" s="170" t="s">
        <v>3</v>
      </c>
      <c r="N256" s="171" t="s">
        <v>42</v>
      </c>
      <c r="O256" s="70"/>
      <c r="P256" s="172">
        <f>O256*H256</f>
        <v>0</v>
      </c>
      <c r="Q256" s="172">
        <v>0</v>
      </c>
      <c r="R256" s="172">
        <f>Q256*H256</f>
        <v>0</v>
      </c>
      <c r="S256" s="172">
        <v>0</v>
      </c>
      <c r="T256" s="173">
        <f>S256*H256</f>
        <v>0</v>
      </c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R256" s="174" t="s">
        <v>144</v>
      </c>
      <c r="AT256" s="174" t="s">
        <v>139</v>
      </c>
      <c r="AU256" s="174" t="s">
        <v>79</v>
      </c>
      <c r="AY256" s="17" t="s">
        <v>135</v>
      </c>
      <c r="BE256" s="175">
        <f>IF(N256="základní",J256,0)</f>
        <v>0</v>
      </c>
      <c r="BF256" s="175">
        <f>IF(N256="snížená",J256,0)</f>
        <v>0</v>
      </c>
      <c r="BG256" s="175">
        <f>IF(N256="zákl. přenesená",J256,0)</f>
        <v>0</v>
      </c>
      <c r="BH256" s="175">
        <f>IF(N256="sníž. přenesená",J256,0)</f>
        <v>0</v>
      </c>
      <c r="BI256" s="175">
        <f>IF(N256="nulová",J256,0)</f>
        <v>0</v>
      </c>
      <c r="BJ256" s="17" t="s">
        <v>79</v>
      </c>
      <c r="BK256" s="175">
        <f>ROUND(I256*H256,2)</f>
        <v>0</v>
      </c>
      <c r="BL256" s="17" t="s">
        <v>144</v>
      </c>
      <c r="BM256" s="174" t="s">
        <v>1446</v>
      </c>
    </row>
    <row r="257" s="2" customFormat="1" ht="16.5" customHeight="1">
      <c r="A257" s="36"/>
      <c r="B257" s="162"/>
      <c r="C257" s="163" t="s">
        <v>526</v>
      </c>
      <c r="D257" s="163" t="s">
        <v>139</v>
      </c>
      <c r="E257" s="164" t="s">
        <v>1833</v>
      </c>
      <c r="F257" s="165" t="s">
        <v>1834</v>
      </c>
      <c r="G257" s="166" t="s">
        <v>186</v>
      </c>
      <c r="H257" s="167">
        <v>1</v>
      </c>
      <c r="I257" s="168"/>
      <c r="J257" s="169">
        <f>ROUND(I257*H257,2)</f>
        <v>0</v>
      </c>
      <c r="K257" s="165" t="s">
        <v>3</v>
      </c>
      <c r="L257" s="37"/>
      <c r="M257" s="170" t="s">
        <v>3</v>
      </c>
      <c r="N257" s="171" t="s">
        <v>42</v>
      </c>
      <c r="O257" s="70"/>
      <c r="P257" s="172">
        <f>O257*H257</f>
        <v>0</v>
      </c>
      <c r="Q257" s="172">
        <v>0</v>
      </c>
      <c r="R257" s="172">
        <f>Q257*H257</f>
        <v>0</v>
      </c>
      <c r="S257" s="172">
        <v>0</v>
      </c>
      <c r="T257" s="173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74" t="s">
        <v>144</v>
      </c>
      <c r="AT257" s="174" t="s">
        <v>139</v>
      </c>
      <c r="AU257" s="174" t="s">
        <v>79</v>
      </c>
      <c r="AY257" s="17" t="s">
        <v>135</v>
      </c>
      <c r="BE257" s="175">
        <f>IF(N257="základní",J257,0)</f>
        <v>0</v>
      </c>
      <c r="BF257" s="175">
        <f>IF(N257="snížená",J257,0)</f>
        <v>0</v>
      </c>
      <c r="BG257" s="175">
        <f>IF(N257="zákl. přenesená",J257,0)</f>
        <v>0</v>
      </c>
      <c r="BH257" s="175">
        <f>IF(N257="sníž. přenesená",J257,0)</f>
        <v>0</v>
      </c>
      <c r="BI257" s="175">
        <f>IF(N257="nulová",J257,0)</f>
        <v>0</v>
      </c>
      <c r="BJ257" s="17" t="s">
        <v>79</v>
      </c>
      <c r="BK257" s="175">
        <f>ROUND(I257*H257,2)</f>
        <v>0</v>
      </c>
      <c r="BL257" s="17" t="s">
        <v>144</v>
      </c>
      <c r="BM257" s="174" t="s">
        <v>1447</v>
      </c>
    </row>
    <row r="258" s="2" customFormat="1" ht="24.15" customHeight="1">
      <c r="A258" s="36"/>
      <c r="B258" s="162"/>
      <c r="C258" s="163" t="s">
        <v>531</v>
      </c>
      <c r="D258" s="163" t="s">
        <v>139</v>
      </c>
      <c r="E258" s="164" t="s">
        <v>1835</v>
      </c>
      <c r="F258" s="165" t="s">
        <v>1836</v>
      </c>
      <c r="G258" s="166" t="s">
        <v>186</v>
      </c>
      <c r="H258" s="167">
        <v>4</v>
      </c>
      <c r="I258" s="168"/>
      <c r="J258" s="169">
        <f>ROUND(I258*H258,2)</f>
        <v>0</v>
      </c>
      <c r="K258" s="165" t="s">
        <v>3</v>
      </c>
      <c r="L258" s="37"/>
      <c r="M258" s="170" t="s">
        <v>3</v>
      </c>
      <c r="N258" s="171" t="s">
        <v>42</v>
      </c>
      <c r="O258" s="70"/>
      <c r="P258" s="172">
        <f>O258*H258</f>
        <v>0</v>
      </c>
      <c r="Q258" s="172">
        <v>0</v>
      </c>
      <c r="R258" s="172">
        <f>Q258*H258</f>
        <v>0</v>
      </c>
      <c r="S258" s="172">
        <v>0</v>
      </c>
      <c r="T258" s="173">
        <f>S258*H258</f>
        <v>0</v>
      </c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R258" s="174" t="s">
        <v>144</v>
      </c>
      <c r="AT258" s="174" t="s">
        <v>139</v>
      </c>
      <c r="AU258" s="174" t="s">
        <v>79</v>
      </c>
      <c r="AY258" s="17" t="s">
        <v>135</v>
      </c>
      <c r="BE258" s="175">
        <f>IF(N258="základní",J258,0)</f>
        <v>0</v>
      </c>
      <c r="BF258" s="175">
        <f>IF(N258="snížená",J258,0)</f>
        <v>0</v>
      </c>
      <c r="BG258" s="175">
        <f>IF(N258="zákl. přenesená",J258,0)</f>
        <v>0</v>
      </c>
      <c r="BH258" s="175">
        <f>IF(N258="sníž. přenesená",J258,0)</f>
        <v>0</v>
      </c>
      <c r="BI258" s="175">
        <f>IF(N258="nulová",J258,0)</f>
        <v>0</v>
      </c>
      <c r="BJ258" s="17" t="s">
        <v>79</v>
      </c>
      <c r="BK258" s="175">
        <f>ROUND(I258*H258,2)</f>
        <v>0</v>
      </c>
      <c r="BL258" s="17" t="s">
        <v>144</v>
      </c>
      <c r="BM258" s="174" t="s">
        <v>1448</v>
      </c>
    </row>
    <row r="259" s="2" customFormat="1" ht="16.5" customHeight="1">
      <c r="A259" s="36"/>
      <c r="B259" s="162"/>
      <c r="C259" s="163" t="s">
        <v>536</v>
      </c>
      <c r="D259" s="163" t="s">
        <v>139</v>
      </c>
      <c r="E259" s="164" t="s">
        <v>1837</v>
      </c>
      <c r="F259" s="165" t="s">
        <v>1838</v>
      </c>
      <c r="G259" s="166" t="s">
        <v>186</v>
      </c>
      <c r="H259" s="167">
        <v>4</v>
      </c>
      <c r="I259" s="168"/>
      <c r="J259" s="169">
        <f>ROUND(I259*H259,2)</f>
        <v>0</v>
      </c>
      <c r="K259" s="165" t="s">
        <v>3</v>
      </c>
      <c r="L259" s="37"/>
      <c r="M259" s="170" t="s">
        <v>3</v>
      </c>
      <c r="N259" s="171" t="s">
        <v>42</v>
      </c>
      <c r="O259" s="70"/>
      <c r="P259" s="172">
        <f>O259*H259</f>
        <v>0</v>
      </c>
      <c r="Q259" s="172">
        <v>0</v>
      </c>
      <c r="R259" s="172">
        <f>Q259*H259</f>
        <v>0</v>
      </c>
      <c r="S259" s="172">
        <v>0</v>
      </c>
      <c r="T259" s="173">
        <f>S259*H259</f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R259" s="174" t="s">
        <v>144</v>
      </c>
      <c r="AT259" s="174" t="s">
        <v>139</v>
      </c>
      <c r="AU259" s="174" t="s">
        <v>79</v>
      </c>
      <c r="AY259" s="17" t="s">
        <v>135</v>
      </c>
      <c r="BE259" s="175">
        <f>IF(N259="základní",J259,0)</f>
        <v>0</v>
      </c>
      <c r="BF259" s="175">
        <f>IF(N259="snížená",J259,0)</f>
        <v>0</v>
      </c>
      <c r="BG259" s="175">
        <f>IF(N259="zákl. přenesená",J259,0)</f>
        <v>0</v>
      </c>
      <c r="BH259" s="175">
        <f>IF(N259="sníž. přenesená",J259,0)</f>
        <v>0</v>
      </c>
      <c r="BI259" s="175">
        <f>IF(N259="nulová",J259,0)</f>
        <v>0</v>
      </c>
      <c r="BJ259" s="17" t="s">
        <v>79</v>
      </c>
      <c r="BK259" s="175">
        <f>ROUND(I259*H259,2)</f>
        <v>0</v>
      </c>
      <c r="BL259" s="17" t="s">
        <v>144</v>
      </c>
      <c r="BM259" s="174" t="s">
        <v>1449</v>
      </c>
    </row>
    <row r="260" s="2" customFormat="1" ht="16.5" customHeight="1">
      <c r="A260" s="36"/>
      <c r="B260" s="162"/>
      <c r="C260" s="163" t="s">
        <v>541</v>
      </c>
      <c r="D260" s="163" t="s">
        <v>139</v>
      </c>
      <c r="E260" s="164" t="s">
        <v>1839</v>
      </c>
      <c r="F260" s="165" t="s">
        <v>1840</v>
      </c>
      <c r="G260" s="166" t="s">
        <v>186</v>
      </c>
      <c r="H260" s="167">
        <v>4</v>
      </c>
      <c r="I260" s="168"/>
      <c r="J260" s="169">
        <f>ROUND(I260*H260,2)</f>
        <v>0</v>
      </c>
      <c r="K260" s="165" t="s">
        <v>3</v>
      </c>
      <c r="L260" s="37"/>
      <c r="M260" s="170" t="s">
        <v>3</v>
      </c>
      <c r="N260" s="171" t="s">
        <v>42</v>
      </c>
      <c r="O260" s="70"/>
      <c r="P260" s="172">
        <f>O260*H260</f>
        <v>0</v>
      </c>
      <c r="Q260" s="172">
        <v>0</v>
      </c>
      <c r="R260" s="172">
        <f>Q260*H260</f>
        <v>0</v>
      </c>
      <c r="S260" s="172">
        <v>0</v>
      </c>
      <c r="T260" s="173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174" t="s">
        <v>144</v>
      </c>
      <c r="AT260" s="174" t="s">
        <v>139</v>
      </c>
      <c r="AU260" s="174" t="s">
        <v>79</v>
      </c>
      <c r="AY260" s="17" t="s">
        <v>135</v>
      </c>
      <c r="BE260" s="175">
        <f>IF(N260="základní",J260,0)</f>
        <v>0</v>
      </c>
      <c r="BF260" s="175">
        <f>IF(N260="snížená",J260,0)</f>
        <v>0</v>
      </c>
      <c r="BG260" s="175">
        <f>IF(N260="zákl. přenesená",J260,0)</f>
        <v>0</v>
      </c>
      <c r="BH260" s="175">
        <f>IF(N260="sníž. přenesená",J260,0)</f>
        <v>0</v>
      </c>
      <c r="BI260" s="175">
        <f>IF(N260="nulová",J260,0)</f>
        <v>0</v>
      </c>
      <c r="BJ260" s="17" t="s">
        <v>79</v>
      </c>
      <c r="BK260" s="175">
        <f>ROUND(I260*H260,2)</f>
        <v>0</v>
      </c>
      <c r="BL260" s="17" t="s">
        <v>144</v>
      </c>
      <c r="BM260" s="174" t="s">
        <v>1451</v>
      </c>
    </row>
    <row r="261" s="2" customFormat="1" ht="16.5" customHeight="1">
      <c r="A261" s="36"/>
      <c r="B261" s="162"/>
      <c r="C261" s="163" t="s">
        <v>500</v>
      </c>
      <c r="D261" s="163" t="s">
        <v>139</v>
      </c>
      <c r="E261" s="164" t="s">
        <v>1841</v>
      </c>
      <c r="F261" s="165" t="s">
        <v>1842</v>
      </c>
      <c r="G261" s="166" t="s">
        <v>142</v>
      </c>
      <c r="H261" s="167">
        <v>1.1000000000000001</v>
      </c>
      <c r="I261" s="168"/>
      <c r="J261" s="169">
        <f>ROUND(I261*H261,2)</f>
        <v>0</v>
      </c>
      <c r="K261" s="165" t="s">
        <v>3</v>
      </c>
      <c r="L261" s="37"/>
      <c r="M261" s="170" t="s">
        <v>3</v>
      </c>
      <c r="N261" s="171" t="s">
        <v>42</v>
      </c>
      <c r="O261" s="70"/>
      <c r="P261" s="172">
        <f>O261*H261</f>
        <v>0</v>
      </c>
      <c r="Q261" s="172">
        <v>0</v>
      </c>
      <c r="R261" s="172">
        <f>Q261*H261</f>
        <v>0</v>
      </c>
      <c r="S261" s="172">
        <v>0</v>
      </c>
      <c r="T261" s="173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174" t="s">
        <v>144</v>
      </c>
      <c r="AT261" s="174" t="s">
        <v>139</v>
      </c>
      <c r="AU261" s="174" t="s">
        <v>79</v>
      </c>
      <c r="AY261" s="17" t="s">
        <v>135</v>
      </c>
      <c r="BE261" s="175">
        <f>IF(N261="základní",J261,0)</f>
        <v>0</v>
      </c>
      <c r="BF261" s="175">
        <f>IF(N261="snížená",J261,0)</f>
        <v>0</v>
      </c>
      <c r="BG261" s="175">
        <f>IF(N261="zákl. přenesená",J261,0)</f>
        <v>0</v>
      </c>
      <c r="BH261" s="175">
        <f>IF(N261="sníž. přenesená",J261,0)</f>
        <v>0</v>
      </c>
      <c r="BI261" s="175">
        <f>IF(N261="nulová",J261,0)</f>
        <v>0</v>
      </c>
      <c r="BJ261" s="17" t="s">
        <v>79</v>
      </c>
      <c r="BK261" s="175">
        <f>ROUND(I261*H261,2)</f>
        <v>0</v>
      </c>
      <c r="BL261" s="17" t="s">
        <v>144</v>
      </c>
      <c r="BM261" s="174" t="s">
        <v>1453</v>
      </c>
    </row>
    <row r="262" s="12" customFormat="1" ht="25.92" customHeight="1">
      <c r="A262" s="12"/>
      <c r="B262" s="149"/>
      <c r="C262" s="12"/>
      <c r="D262" s="150" t="s">
        <v>70</v>
      </c>
      <c r="E262" s="151" t="s">
        <v>762</v>
      </c>
      <c r="F262" s="151" t="s">
        <v>763</v>
      </c>
      <c r="G262" s="12"/>
      <c r="H262" s="12"/>
      <c r="I262" s="152"/>
      <c r="J262" s="153">
        <f>BK262</f>
        <v>0</v>
      </c>
      <c r="K262" s="12"/>
      <c r="L262" s="149"/>
      <c r="M262" s="154"/>
      <c r="N262" s="155"/>
      <c r="O262" s="155"/>
      <c r="P262" s="156">
        <f>SUM(P263:P269)</f>
        <v>0</v>
      </c>
      <c r="Q262" s="155"/>
      <c r="R262" s="156">
        <f>SUM(R263:R269)</f>
        <v>0</v>
      </c>
      <c r="S262" s="155"/>
      <c r="T262" s="157">
        <f>SUM(T263:T269)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50" t="s">
        <v>81</v>
      </c>
      <c r="AT262" s="158" t="s">
        <v>70</v>
      </c>
      <c r="AU262" s="158" t="s">
        <v>71</v>
      </c>
      <c r="AY262" s="150" t="s">
        <v>135</v>
      </c>
      <c r="BK262" s="159">
        <f>SUM(BK263:BK269)</f>
        <v>0</v>
      </c>
    </row>
    <row r="263" s="2" customFormat="1" ht="16.5" customHeight="1">
      <c r="A263" s="36"/>
      <c r="B263" s="162"/>
      <c r="C263" s="163" t="s">
        <v>1277</v>
      </c>
      <c r="D263" s="163" t="s">
        <v>139</v>
      </c>
      <c r="E263" s="164" t="s">
        <v>1843</v>
      </c>
      <c r="F263" s="165" t="s">
        <v>1844</v>
      </c>
      <c r="G263" s="166" t="s">
        <v>809</v>
      </c>
      <c r="H263" s="167">
        <v>106</v>
      </c>
      <c r="I263" s="168"/>
      <c r="J263" s="169">
        <f>ROUND(I263*H263,2)</f>
        <v>0</v>
      </c>
      <c r="K263" s="165" t="s">
        <v>3</v>
      </c>
      <c r="L263" s="37"/>
      <c r="M263" s="170" t="s">
        <v>3</v>
      </c>
      <c r="N263" s="171" t="s">
        <v>42</v>
      </c>
      <c r="O263" s="70"/>
      <c r="P263" s="172">
        <f>O263*H263</f>
        <v>0</v>
      </c>
      <c r="Q263" s="172">
        <v>0</v>
      </c>
      <c r="R263" s="172">
        <f>Q263*H263</f>
        <v>0</v>
      </c>
      <c r="S263" s="172">
        <v>0</v>
      </c>
      <c r="T263" s="173">
        <f>S263*H263</f>
        <v>0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R263" s="174" t="s">
        <v>295</v>
      </c>
      <c r="AT263" s="174" t="s">
        <v>139</v>
      </c>
      <c r="AU263" s="174" t="s">
        <v>79</v>
      </c>
      <c r="AY263" s="17" t="s">
        <v>135</v>
      </c>
      <c r="BE263" s="175">
        <f>IF(N263="základní",J263,0)</f>
        <v>0</v>
      </c>
      <c r="BF263" s="175">
        <f>IF(N263="snížená",J263,0)</f>
        <v>0</v>
      </c>
      <c r="BG263" s="175">
        <f>IF(N263="zákl. přenesená",J263,0)</f>
        <v>0</v>
      </c>
      <c r="BH263" s="175">
        <f>IF(N263="sníž. přenesená",J263,0)</f>
        <v>0</v>
      </c>
      <c r="BI263" s="175">
        <f>IF(N263="nulová",J263,0)</f>
        <v>0</v>
      </c>
      <c r="BJ263" s="17" t="s">
        <v>79</v>
      </c>
      <c r="BK263" s="175">
        <f>ROUND(I263*H263,2)</f>
        <v>0</v>
      </c>
      <c r="BL263" s="17" t="s">
        <v>295</v>
      </c>
      <c r="BM263" s="174" t="s">
        <v>1458</v>
      </c>
    </row>
    <row r="264" s="2" customFormat="1" ht="16.5" customHeight="1">
      <c r="A264" s="36"/>
      <c r="B264" s="162"/>
      <c r="C264" s="163" t="s">
        <v>504</v>
      </c>
      <c r="D264" s="163" t="s">
        <v>139</v>
      </c>
      <c r="E264" s="164" t="s">
        <v>1845</v>
      </c>
      <c r="F264" s="165" t="s">
        <v>1846</v>
      </c>
      <c r="G264" s="166" t="s">
        <v>186</v>
      </c>
      <c r="H264" s="167">
        <v>6</v>
      </c>
      <c r="I264" s="168"/>
      <c r="J264" s="169">
        <f>ROUND(I264*H264,2)</f>
        <v>0</v>
      </c>
      <c r="K264" s="165" t="s">
        <v>3</v>
      </c>
      <c r="L264" s="37"/>
      <c r="M264" s="170" t="s">
        <v>3</v>
      </c>
      <c r="N264" s="171" t="s">
        <v>42</v>
      </c>
      <c r="O264" s="70"/>
      <c r="P264" s="172">
        <f>O264*H264</f>
        <v>0</v>
      </c>
      <c r="Q264" s="172">
        <v>0</v>
      </c>
      <c r="R264" s="172">
        <f>Q264*H264</f>
        <v>0</v>
      </c>
      <c r="S264" s="172">
        <v>0</v>
      </c>
      <c r="T264" s="173">
        <f>S264*H264</f>
        <v>0</v>
      </c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R264" s="174" t="s">
        <v>295</v>
      </c>
      <c r="AT264" s="174" t="s">
        <v>139</v>
      </c>
      <c r="AU264" s="174" t="s">
        <v>79</v>
      </c>
      <c r="AY264" s="17" t="s">
        <v>135</v>
      </c>
      <c r="BE264" s="175">
        <f>IF(N264="základní",J264,0)</f>
        <v>0</v>
      </c>
      <c r="BF264" s="175">
        <f>IF(N264="snížená",J264,0)</f>
        <v>0</v>
      </c>
      <c r="BG264" s="175">
        <f>IF(N264="zákl. přenesená",J264,0)</f>
        <v>0</v>
      </c>
      <c r="BH264" s="175">
        <f>IF(N264="sníž. přenesená",J264,0)</f>
        <v>0</v>
      </c>
      <c r="BI264" s="175">
        <f>IF(N264="nulová",J264,0)</f>
        <v>0</v>
      </c>
      <c r="BJ264" s="17" t="s">
        <v>79</v>
      </c>
      <c r="BK264" s="175">
        <f>ROUND(I264*H264,2)</f>
        <v>0</v>
      </c>
      <c r="BL264" s="17" t="s">
        <v>295</v>
      </c>
      <c r="BM264" s="174" t="s">
        <v>1462</v>
      </c>
    </row>
    <row r="265" s="2" customFormat="1" ht="16.5" customHeight="1">
      <c r="A265" s="36"/>
      <c r="B265" s="162"/>
      <c r="C265" s="163" t="s">
        <v>517</v>
      </c>
      <c r="D265" s="163" t="s">
        <v>139</v>
      </c>
      <c r="E265" s="164" t="s">
        <v>1847</v>
      </c>
      <c r="F265" s="165" t="s">
        <v>1848</v>
      </c>
      <c r="G265" s="166" t="s">
        <v>186</v>
      </c>
      <c r="H265" s="167">
        <v>3</v>
      </c>
      <c r="I265" s="168"/>
      <c r="J265" s="169">
        <f>ROUND(I265*H265,2)</f>
        <v>0</v>
      </c>
      <c r="K265" s="165" t="s">
        <v>3</v>
      </c>
      <c r="L265" s="37"/>
      <c r="M265" s="170" t="s">
        <v>3</v>
      </c>
      <c r="N265" s="171" t="s">
        <v>42</v>
      </c>
      <c r="O265" s="70"/>
      <c r="P265" s="172">
        <f>O265*H265</f>
        <v>0</v>
      </c>
      <c r="Q265" s="172">
        <v>0</v>
      </c>
      <c r="R265" s="172">
        <f>Q265*H265</f>
        <v>0</v>
      </c>
      <c r="S265" s="172">
        <v>0</v>
      </c>
      <c r="T265" s="173">
        <f>S265*H265</f>
        <v>0</v>
      </c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174" t="s">
        <v>295</v>
      </c>
      <c r="AT265" s="174" t="s">
        <v>139</v>
      </c>
      <c r="AU265" s="174" t="s">
        <v>79</v>
      </c>
      <c r="AY265" s="17" t="s">
        <v>135</v>
      </c>
      <c r="BE265" s="175">
        <f>IF(N265="základní",J265,0)</f>
        <v>0</v>
      </c>
      <c r="BF265" s="175">
        <f>IF(N265="snížená",J265,0)</f>
        <v>0</v>
      </c>
      <c r="BG265" s="175">
        <f>IF(N265="zákl. přenesená",J265,0)</f>
        <v>0</v>
      </c>
      <c r="BH265" s="175">
        <f>IF(N265="sníž. přenesená",J265,0)</f>
        <v>0</v>
      </c>
      <c r="BI265" s="175">
        <f>IF(N265="nulová",J265,0)</f>
        <v>0</v>
      </c>
      <c r="BJ265" s="17" t="s">
        <v>79</v>
      </c>
      <c r="BK265" s="175">
        <f>ROUND(I265*H265,2)</f>
        <v>0</v>
      </c>
      <c r="BL265" s="17" t="s">
        <v>295</v>
      </c>
      <c r="BM265" s="174" t="s">
        <v>1466</v>
      </c>
    </row>
    <row r="266" s="2" customFormat="1" ht="16.5" customHeight="1">
      <c r="A266" s="36"/>
      <c r="B266" s="162"/>
      <c r="C266" s="163" t="s">
        <v>1468</v>
      </c>
      <c r="D266" s="163" t="s">
        <v>139</v>
      </c>
      <c r="E266" s="164" t="s">
        <v>1849</v>
      </c>
      <c r="F266" s="165" t="s">
        <v>1850</v>
      </c>
      <c r="G266" s="166" t="s">
        <v>186</v>
      </c>
      <c r="H266" s="167">
        <v>3</v>
      </c>
      <c r="I266" s="168"/>
      <c r="J266" s="169">
        <f>ROUND(I266*H266,2)</f>
        <v>0</v>
      </c>
      <c r="K266" s="165" t="s">
        <v>3</v>
      </c>
      <c r="L266" s="37"/>
      <c r="M266" s="170" t="s">
        <v>3</v>
      </c>
      <c r="N266" s="171" t="s">
        <v>42</v>
      </c>
      <c r="O266" s="70"/>
      <c r="P266" s="172">
        <f>O266*H266</f>
        <v>0</v>
      </c>
      <c r="Q266" s="172">
        <v>0</v>
      </c>
      <c r="R266" s="172">
        <f>Q266*H266</f>
        <v>0</v>
      </c>
      <c r="S266" s="172">
        <v>0</v>
      </c>
      <c r="T266" s="173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174" t="s">
        <v>295</v>
      </c>
      <c r="AT266" s="174" t="s">
        <v>139</v>
      </c>
      <c r="AU266" s="174" t="s">
        <v>79</v>
      </c>
      <c r="AY266" s="17" t="s">
        <v>135</v>
      </c>
      <c r="BE266" s="175">
        <f>IF(N266="základní",J266,0)</f>
        <v>0</v>
      </c>
      <c r="BF266" s="175">
        <f>IF(N266="snížená",J266,0)</f>
        <v>0</v>
      </c>
      <c r="BG266" s="175">
        <f>IF(N266="zákl. přenesená",J266,0)</f>
        <v>0</v>
      </c>
      <c r="BH266" s="175">
        <f>IF(N266="sníž. přenesená",J266,0)</f>
        <v>0</v>
      </c>
      <c r="BI266" s="175">
        <f>IF(N266="nulová",J266,0)</f>
        <v>0</v>
      </c>
      <c r="BJ266" s="17" t="s">
        <v>79</v>
      </c>
      <c r="BK266" s="175">
        <f>ROUND(I266*H266,2)</f>
        <v>0</v>
      </c>
      <c r="BL266" s="17" t="s">
        <v>295</v>
      </c>
      <c r="BM266" s="174" t="s">
        <v>1471</v>
      </c>
    </row>
    <row r="267" s="2" customFormat="1" ht="16.5" customHeight="1">
      <c r="A267" s="36"/>
      <c r="B267" s="162"/>
      <c r="C267" s="163" t="s">
        <v>1283</v>
      </c>
      <c r="D267" s="163" t="s">
        <v>139</v>
      </c>
      <c r="E267" s="164" t="s">
        <v>1851</v>
      </c>
      <c r="F267" s="165" t="s">
        <v>1852</v>
      </c>
      <c r="G267" s="166" t="s">
        <v>186</v>
      </c>
      <c r="H267" s="167">
        <v>4</v>
      </c>
      <c r="I267" s="168"/>
      <c r="J267" s="169">
        <f>ROUND(I267*H267,2)</f>
        <v>0</v>
      </c>
      <c r="K267" s="165" t="s">
        <v>3</v>
      </c>
      <c r="L267" s="37"/>
      <c r="M267" s="170" t="s">
        <v>3</v>
      </c>
      <c r="N267" s="171" t="s">
        <v>42</v>
      </c>
      <c r="O267" s="70"/>
      <c r="P267" s="172">
        <f>O267*H267</f>
        <v>0</v>
      </c>
      <c r="Q267" s="172">
        <v>0</v>
      </c>
      <c r="R267" s="172">
        <f>Q267*H267</f>
        <v>0</v>
      </c>
      <c r="S267" s="172">
        <v>0</v>
      </c>
      <c r="T267" s="173">
        <f>S267*H267</f>
        <v>0</v>
      </c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R267" s="174" t="s">
        <v>295</v>
      </c>
      <c r="AT267" s="174" t="s">
        <v>139</v>
      </c>
      <c r="AU267" s="174" t="s">
        <v>79</v>
      </c>
      <c r="AY267" s="17" t="s">
        <v>135</v>
      </c>
      <c r="BE267" s="175">
        <f>IF(N267="základní",J267,0)</f>
        <v>0</v>
      </c>
      <c r="BF267" s="175">
        <f>IF(N267="snížená",J267,0)</f>
        <v>0</v>
      </c>
      <c r="BG267" s="175">
        <f>IF(N267="zákl. přenesená",J267,0)</f>
        <v>0</v>
      </c>
      <c r="BH267" s="175">
        <f>IF(N267="sníž. přenesená",J267,0)</f>
        <v>0</v>
      </c>
      <c r="BI267" s="175">
        <f>IF(N267="nulová",J267,0)</f>
        <v>0</v>
      </c>
      <c r="BJ267" s="17" t="s">
        <v>79</v>
      </c>
      <c r="BK267" s="175">
        <f>ROUND(I267*H267,2)</f>
        <v>0</v>
      </c>
      <c r="BL267" s="17" t="s">
        <v>295</v>
      </c>
      <c r="BM267" s="174" t="s">
        <v>1475</v>
      </c>
    </row>
    <row r="268" s="2" customFormat="1" ht="24.15" customHeight="1">
      <c r="A268" s="36"/>
      <c r="B268" s="162"/>
      <c r="C268" s="163" t="s">
        <v>1476</v>
      </c>
      <c r="D268" s="163" t="s">
        <v>139</v>
      </c>
      <c r="E268" s="164" t="s">
        <v>1853</v>
      </c>
      <c r="F268" s="165" t="s">
        <v>1854</v>
      </c>
      <c r="G268" s="166" t="s">
        <v>186</v>
      </c>
      <c r="H268" s="167">
        <v>25</v>
      </c>
      <c r="I268" s="168"/>
      <c r="J268" s="169">
        <f>ROUND(I268*H268,2)</f>
        <v>0</v>
      </c>
      <c r="K268" s="165" t="s">
        <v>3</v>
      </c>
      <c r="L268" s="37"/>
      <c r="M268" s="170" t="s">
        <v>3</v>
      </c>
      <c r="N268" s="171" t="s">
        <v>42</v>
      </c>
      <c r="O268" s="70"/>
      <c r="P268" s="172">
        <f>O268*H268</f>
        <v>0</v>
      </c>
      <c r="Q268" s="172">
        <v>0</v>
      </c>
      <c r="R268" s="172">
        <f>Q268*H268</f>
        <v>0</v>
      </c>
      <c r="S268" s="172">
        <v>0</v>
      </c>
      <c r="T268" s="173">
        <f>S268*H268</f>
        <v>0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R268" s="174" t="s">
        <v>295</v>
      </c>
      <c r="AT268" s="174" t="s">
        <v>139</v>
      </c>
      <c r="AU268" s="174" t="s">
        <v>79</v>
      </c>
      <c r="AY268" s="17" t="s">
        <v>135</v>
      </c>
      <c r="BE268" s="175">
        <f>IF(N268="základní",J268,0)</f>
        <v>0</v>
      </c>
      <c r="BF268" s="175">
        <f>IF(N268="snížená",J268,0)</f>
        <v>0</v>
      </c>
      <c r="BG268" s="175">
        <f>IF(N268="zákl. přenesená",J268,0)</f>
        <v>0</v>
      </c>
      <c r="BH268" s="175">
        <f>IF(N268="sníž. přenesená",J268,0)</f>
        <v>0</v>
      </c>
      <c r="BI268" s="175">
        <f>IF(N268="nulová",J268,0)</f>
        <v>0</v>
      </c>
      <c r="BJ268" s="17" t="s">
        <v>79</v>
      </c>
      <c r="BK268" s="175">
        <f>ROUND(I268*H268,2)</f>
        <v>0</v>
      </c>
      <c r="BL268" s="17" t="s">
        <v>295</v>
      </c>
      <c r="BM268" s="174" t="s">
        <v>1479</v>
      </c>
    </row>
    <row r="269" s="2" customFormat="1" ht="16.5" customHeight="1">
      <c r="A269" s="36"/>
      <c r="B269" s="162"/>
      <c r="C269" s="163" t="s">
        <v>1286</v>
      </c>
      <c r="D269" s="163" t="s">
        <v>139</v>
      </c>
      <c r="E269" s="164" t="s">
        <v>1855</v>
      </c>
      <c r="F269" s="165" t="s">
        <v>1856</v>
      </c>
      <c r="G269" s="166" t="s">
        <v>142</v>
      </c>
      <c r="H269" s="167">
        <v>0.10000000000000001</v>
      </c>
      <c r="I269" s="168"/>
      <c r="J269" s="169">
        <f>ROUND(I269*H269,2)</f>
        <v>0</v>
      </c>
      <c r="K269" s="165" t="s">
        <v>3</v>
      </c>
      <c r="L269" s="37"/>
      <c r="M269" s="199" t="s">
        <v>3</v>
      </c>
      <c r="N269" s="200" t="s">
        <v>42</v>
      </c>
      <c r="O269" s="193"/>
      <c r="P269" s="201">
        <f>O269*H269</f>
        <v>0</v>
      </c>
      <c r="Q269" s="201">
        <v>0</v>
      </c>
      <c r="R269" s="201">
        <f>Q269*H269</f>
        <v>0</v>
      </c>
      <c r="S269" s="201">
        <v>0</v>
      </c>
      <c r="T269" s="202">
        <f>S269*H269</f>
        <v>0</v>
      </c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R269" s="174" t="s">
        <v>295</v>
      </c>
      <c r="AT269" s="174" t="s">
        <v>139</v>
      </c>
      <c r="AU269" s="174" t="s">
        <v>79</v>
      </c>
      <c r="AY269" s="17" t="s">
        <v>135</v>
      </c>
      <c r="BE269" s="175">
        <f>IF(N269="základní",J269,0)</f>
        <v>0</v>
      </c>
      <c r="BF269" s="175">
        <f>IF(N269="snížená",J269,0)</f>
        <v>0</v>
      </c>
      <c r="BG269" s="175">
        <f>IF(N269="zákl. přenesená",J269,0)</f>
        <v>0</v>
      </c>
      <c r="BH269" s="175">
        <f>IF(N269="sníž. přenesená",J269,0)</f>
        <v>0</v>
      </c>
      <c r="BI269" s="175">
        <f>IF(N269="nulová",J269,0)</f>
        <v>0</v>
      </c>
      <c r="BJ269" s="17" t="s">
        <v>79</v>
      </c>
      <c r="BK269" s="175">
        <f>ROUND(I269*H269,2)</f>
        <v>0</v>
      </c>
      <c r="BL269" s="17" t="s">
        <v>295</v>
      </c>
      <c r="BM269" s="174" t="s">
        <v>1483</v>
      </c>
    </row>
    <row r="270" s="2" customFormat="1" ht="6.96" customHeight="1">
      <c r="A270" s="36"/>
      <c r="B270" s="53"/>
      <c r="C270" s="54"/>
      <c r="D270" s="54"/>
      <c r="E270" s="54"/>
      <c r="F270" s="54"/>
      <c r="G270" s="54"/>
      <c r="H270" s="54"/>
      <c r="I270" s="54"/>
      <c r="J270" s="54"/>
      <c r="K270" s="54"/>
      <c r="L270" s="37"/>
      <c r="M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</row>
  </sheetData>
  <autoFilter ref="C86:K269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="1" customFormat="1" ht="24.96" customHeight="1">
      <c r="B4" s="20"/>
      <c r="D4" s="21" t="s">
        <v>100</v>
      </c>
      <c r="L4" s="20"/>
      <c r="M4" s="112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13" t="str">
        <f>'Rekapitulace stavby'!K6</f>
        <v>DPMUnL - rekonstrukce objektu Tichá 128/2 a 129/4, Všebořice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101</v>
      </c>
      <c r="E8" s="36"/>
      <c r="F8" s="36"/>
      <c r="G8" s="36"/>
      <c r="H8" s="36"/>
      <c r="I8" s="36"/>
      <c r="J8" s="36"/>
      <c r="K8" s="36"/>
      <c r="L8" s="114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0" t="s">
        <v>1857</v>
      </c>
      <c r="F9" s="36"/>
      <c r="G9" s="36"/>
      <c r="H9" s="36"/>
      <c r="I9" s="36"/>
      <c r="J9" s="36"/>
      <c r="K9" s="36"/>
      <c r="L9" s="114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114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19</v>
      </c>
      <c r="E11" s="36"/>
      <c r="F11" s="25" t="s">
        <v>3</v>
      </c>
      <c r="G11" s="36"/>
      <c r="H11" s="36"/>
      <c r="I11" s="30" t="s">
        <v>20</v>
      </c>
      <c r="J11" s="25" t="s">
        <v>3</v>
      </c>
      <c r="K11" s="36"/>
      <c r="L11" s="114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21</v>
      </c>
      <c r="E12" s="36"/>
      <c r="F12" s="25" t="s">
        <v>27</v>
      </c>
      <c r="G12" s="36"/>
      <c r="H12" s="36"/>
      <c r="I12" s="30" t="s">
        <v>23</v>
      </c>
      <c r="J12" s="62" t="str">
        <f>'Rekapitulace stavby'!AN8</f>
        <v>13. 6. 2024</v>
      </c>
      <c r="K12" s="36"/>
      <c r="L12" s="114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114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25</v>
      </c>
      <c r="E14" s="36"/>
      <c r="F14" s="36"/>
      <c r="G14" s="36"/>
      <c r="H14" s="36"/>
      <c r="I14" s="30" t="s">
        <v>26</v>
      </c>
      <c r="J14" s="25" t="str">
        <f>IF('Rekapitulace stavby'!AN10="","",'Rekapitulace stavby'!AN10)</f>
        <v/>
      </c>
      <c r="K14" s="36"/>
      <c r="L14" s="114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28</v>
      </c>
      <c r="J15" s="25" t="str">
        <f>IF('Rekapitulace stavby'!AN11="","",'Rekapitulace stavby'!AN11)</f>
        <v/>
      </c>
      <c r="K15" s="36"/>
      <c r="L15" s="114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114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26</v>
      </c>
      <c r="J17" s="31" t="str">
        <f>'Rekapitulace stavby'!AN13</f>
        <v>Vyplň údaj</v>
      </c>
      <c r="K17" s="36"/>
      <c r="L17" s="114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114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114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26</v>
      </c>
      <c r="J20" s="25" t="str">
        <f>IF('Rekapitulace stavby'!AN16="","",'Rekapitulace stavby'!AN16)</f>
        <v/>
      </c>
      <c r="K20" s="36"/>
      <c r="L20" s="114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tr">
        <f>IF('Rekapitulace stavby'!E17="","",'Rekapitulace stavby'!E17)</f>
        <v xml:space="preserve"> </v>
      </c>
      <c r="F21" s="36"/>
      <c r="G21" s="36"/>
      <c r="H21" s="36"/>
      <c r="I21" s="30" t="s">
        <v>28</v>
      </c>
      <c r="J21" s="25" t="str">
        <f>IF('Rekapitulace stavby'!AN17="","",'Rekapitulace stavby'!AN17)</f>
        <v/>
      </c>
      <c r="K21" s="36"/>
      <c r="L21" s="114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114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33</v>
      </c>
      <c r="E23" s="36"/>
      <c r="F23" s="36"/>
      <c r="G23" s="36"/>
      <c r="H23" s="36"/>
      <c r="I23" s="30" t="s">
        <v>26</v>
      </c>
      <c r="J23" s="25" t="str">
        <f>IF('Rekapitulace stavby'!AN19="","",'Rekapitulace stavby'!AN19)</f>
        <v/>
      </c>
      <c r="K23" s="36"/>
      <c r="L23" s="11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tr">
        <f>IF('Rekapitulace stavby'!E20="","",'Rekapitulace stavby'!E20)</f>
        <v>STAVEBNÍ ROZPOČTY s.r.o</v>
      </c>
      <c r="F24" s="36"/>
      <c r="G24" s="36"/>
      <c r="H24" s="36"/>
      <c r="I24" s="30" t="s">
        <v>28</v>
      </c>
      <c r="J24" s="25" t="str">
        <f>IF('Rekapitulace stavby'!AN20="","",'Rekapitulace stavby'!AN20)</f>
        <v/>
      </c>
      <c r="K24" s="36"/>
      <c r="L24" s="114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114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35</v>
      </c>
      <c r="E26" s="36"/>
      <c r="F26" s="36"/>
      <c r="G26" s="36"/>
      <c r="H26" s="36"/>
      <c r="I26" s="36"/>
      <c r="J26" s="36"/>
      <c r="K26" s="36"/>
      <c r="L26" s="114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15"/>
      <c r="B27" s="116"/>
      <c r="C27" s="115"/>
      <c r="D27" s="115"/>
      <c r="E27" s="34" t="s">
        <v>3</v>
      </c>
      <c r="F27" s="34"/>
      <c r="G27" s="34"/>
      <c r="H27" s="3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114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2"/>
      <c r="E29" s="82"/>
      <c r="F29" s="82"/>
      <c r="G29" s="82"/>
      <c r="H29" s="82"/>
      <c r="I29" s="82"/>
      <c r="J29" s="82"/>
      <c r="K29" s="82"/>
      <c r="L29" s="11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18" t="s">
        <v>37</v>
      </c>
      <c r="E30" s="36"/>
      <c r="F30" s="36"/>
      <c r="G30" s="36"/>
      <c r="H30" s="36"/>
      <c r="I30" s="36"/>
      <c r="J30" s="88">
        <f>ROUND(J87, 2)</f>
        <v>0</v>
      </c>
      <c r="K30" s="36"/>
      <c r="L30" s="114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14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39</v>
      </c>
      <c r="G32" s="36"/>
      <c r="H32" s="36"/>
      <c r="I32" s="41" t="s">
        <v>38</v>
      </c>
      <c r="J32" s="41" t="s">
        <v>40</v>
      </c>
      <c r="K32" s="36"/>
      <c r="L32" s="114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19" t="s">
        <v>41</v>
      </c>
      <c r="E33" s="30" t="s">
        <v>42</v>
      </c>
      <c r="F33" s="120">
        <f>ROUND((SUM(BE87:BE190)),  2)</f>
        <v>0</v>
      </c>
      <c r="G33" s="36"/>
      <c r="H33" s="36"/>
      <c r="I33" s="121">
        <v>0.20999999999999999</v>
      </c>
      <c r="J33" s="120">
        <f>ROUND(((SUM(BE87:BE190))*I33),  2)</f>
        <v>0</v>
      </c>
      <c r="K33" s="36"/>
      <c r="L33" s="114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43</v>
      </c>
      <c r="F34" s="120">
        <f>ROUND((SUM(BF87:BF190)),  2)</f>
        <v>0</v>
      </c>
      <c r="G34" s="36"/>
      <c r="H34" s="36"/>
      <c r="I34" s="121">
        <v>0.12</v>
      </c>
      <c r="J34" s="120">
        <f>ROUND(((SUM(BF87:BF190))*I34),  2)</f>
        <v>0</v>
      </c>
      <c r="K34" s="36"/>
      <c r="L34" s="114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44</v>
      </c>
      <c r="F35" s="120">
        <f>ROUND((SUM(BG87:BG190)),  2)</f>
        <v>0</v>
      </c>
      <c r="G35" s="36"/>
      <c r="H35" s="36"/>
      <c r="I35" s="121">
        <v>0.20999999999999999</v>
      </c>
      <c r="J35" s="120">
        <f>0</f>
        <v>0</v>
      </c>
      <c r="K35" s="36"/>
      <c r="L35" s="114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45</v>
      </c>
      <c r="F36" s="120">
        <f>ROUND((SUM(BH87:BH190)),  2)</f>
        <v>0</v>
      </c>
      <c r="G36" s="36"/>
      <c r="H36" s="36"/>
      <c r="I36" s="121">
        <v>0.12</v>
      </c>
      <c r="J36" s="120">
        <f>0</f>
        <v>0</v>
      </c>
      <c r="K36" s="36"/>
      <c r="L36" s="114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46</v>
      </c>
      <c r="F37" s="120">
        <f>ROUND((SUM(BI87:BI190)),  2)</f>
        <v>0</v>
      </c>
      <c r="G37" s="36"/>
      <c r="H37" s="36"/>
      <c r="I37" s="121">
        <v>0</v>
      </c>
      <c r="J37" s="120">
        <f>0</f>
        <v>0</v>
      </c>
      <c r="K37" s="36"/>
      <c r="L37" s="114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114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2"/>
      <c r="D39" s="123" t="s">
        <v>47</v>
      </c>
      <c r="E39" s="74"/>
      <c r="F39" s="74"/>
      <c r="G39" s="124" t="s">
        <v>48</v>
      </c>
      <c r="H39" s="125" t="s">
        <v>49</v>
      </c>
      <c r="I39" s="74"/>
      <c r="J39" s="126">
        <f>SUM(J30:J37)</f>
        <v>0</v>
      </c>
      <c r="K39" s="127"/>
      <c r="L39" s="114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114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="2" customFormat="1" ht="6.96" customHeight="1">
      <c r="A44" s="36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114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="2" customFormat="1" ht="24.96" customHeight="1">
      <c r="A45" s="36"/>
      <c r="B45" s="37"/>
      <c r="C45" s="21" t="s">
        <v>103</v>
      </c>
      <c r="D45" s="36"/>
      <c r="E45" s="36"/>
      <c r="F45" s="36"/>
      <c r="G45" s="36"/>
      <c r="H45" s="36"/>
      <c r="I45" s="36"/>
      <c r="J45" s="36"/>
      <c r="K45" s="36"/>
      <c r="L45" s="114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114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12" customHeight="1">
      <c r="A47" s="36"/>
      <c r="B47" s="37"/>
      <c r="C47" s="30" t="s">
        <v>17</v>
      </c>
      <c r="D47" s="36"/>
      <c r="E47" s="36"/>
      <c r="F47" s="36"/>
      <c r="G47" s="36"/>
      <c r="H47" s="36"/>
      <c r="I47" s="36"/>
      <c r="J47" s="36"/>
      <c r="K47" s="36"/>
      <c r="L47" s="114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16.5" customHeight="1">
      <c r="A48" s="36"/>
      <c r="B48" s="37"/>
      <c r="C48" s="36"/>
      <c r="D48" s="36"/>
      <c r="E48" s="113" t="str">
        <f>E7</f>
        <v>DPMUnL - rekonstrukce objektu Tichá 128/2 a 129/4, Všebořice</v>
      </c>
      <c r="F48" s="30"/>
      <c r="G48" s="30"/>
      <c r="H48" s="30"/>
      <c r="I48" s="36"/>
      <c r="J48" s="36"/>
      <c r="K48" s="36"/>
      <c r="L48" s="114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101</v>
      </c>
      <c r="D49" s="36"/>
      <c r="E49" s="36"/>
      <c r="F49" s="36"/>
      <c r="G49" s="36"/>
      <c r="H49" s="36"/>
      <c r="I49" s="36"/>
      <c r="J49" s="36"/>
      <c r="K49" s="36"/>
      <c r="L49" s="114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60" t="str">
        <f>E9</f>
        <v>D.1.4a - Zařízení pro vytápění staveb</v>
      </c>
      <c r="F50" s="36"/>
      <c r="G50" s="36"/>
      <c r="H50" s="36"/>
      <c r="I50" s="36"/>
      <c r="J50" s="36"/>
      <c r="K50" s="36"/>
      <c r="L50" s="114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2" customFormat="1" ht="6.96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114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="2" customFormat="1" ht="12" customHeight="1">
      <c r="A52" s="36"/>
      <c r="B52" s="37"/>
      <c r="C52" s="30" t="s">
        <v>21</v>
      </c>
      <c r="D52" s="36"/>
      <c r="E52" s="36"/>
      <c r="F52" s="25" t="str">
        <f>F12</f>
        <v xml:space="preserve"> </v>
      </c>
      <c r="G52" s="36"/>
      <c r="H52" s="36"/>
      <c r="I52" s="30" t="s">
        <v>23</v>
      </c>
      <c r="J52" s="62" t="str">
        <f>IF(J12="","",J12)</f>
        <v>13. 6. 2024</v>
      </c>
      <c r="K52" s="36"/>
      <c r="L52" s="114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6.96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114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5.15" customHeight="1">
      <c r="A54" s="36"/>
      <c r="B54" s="37"/>
      <c r="C54" s="30" t="s">
        <v>25</v>
      </c>
      <c r="D54" s="36"/>
      <c r="E54" s="36"/>
      <c r="F54" s="25" t="str">
        <f>E15</f>
        <v xml:space="preserve"> </v>
      </c>
      <c r="G54" s="36"/>
      <c r="H54" s="36"/>
      <c r="I54" s="30" t="s">
        <v>31</v>
      </c>
      <c r="J54" s="34" t="str">
        <f>E21</f>
        <v xml:space="preserve"> </v>
      </c>
      <c r="K54" s="36"/>
      <c r="L54" s="114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25.65" customHeight="1">
      <c r="A55" s="36"/>
      <c r="B55" s="37"/>
      <c r="C55" s="30" t="s">
        <v>29</v>
      </c>
      <c r="D55" s="36"/>
      <c r="E55" s="36"/>
      <c r="F55" s="25" t="str">
        <f>IF(E18="","",E18)</f>
        <v>Vyplň údaj</v>
      </c>
      <c r="G55" s="36"/>
      <c r="H55" s="36"/>
      <c r="I55" s="30" t="s">
        <v>33</v>
      </c>
      <c r="J55" s="34" t="str">
        <f>E24</f>
        <v>STAVEBNÍ ROZPOČTY s.r.o</v>
      </c>
      <c r="K55" s="36"/>
      <c r="L55" s="1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0.32" customHeight="1">
      <c r="A56" s="36"/>
      <c r="B56" s="37"/>
      <c r="C56" s="36"/>
      <c r="D56" s="36"/>
      <c r="E56" s="36"/>
      <c r="F56" s="36"/>
      <c r="G56" s="36"/>
      <c r="H56" s="36"/>
      <c r="I56" s="36"/>
      <c r="J56" s="36"/>
      <c r="K56" s="36"/>
      <c r="L56" s="114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29.28" customHeight="1">
      <c r="A57" s="36"/>
      <c r="B57" s="37"/>
      <c r="C57" s="128" t="s">
        <v>104</v>
      </c>
      <c r="D57" s="122"/>
      <c r="E57" s="122"/>
      <c r="F57" s="122"/>
      <c r="G57" s="122"/>
      <c r="H57" s="122"/>
      <c r="I57" s="122"/>
      <c r="J57" s="129" t="s">
        <v>105</v>
      </c>
      <c r="K57" s="122"/>
      <c r="L57" s="114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0.32" customHeight="1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114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22.8" customHeight="1">
      <c r="A59" s="36"/>
      <c r="B59" s="37"/>
      <c r="C59" s="130" t="s">
        <v>69</v>
      </c>
      <c r="D59" s="36"/>
      <c r="E59" s="36"/>
      <c r="F59" s="36"/>
      <c r="G59" s="36"/>
      <c r="H59" s="36"/>
      <c r="I59" s="36"/>
      <c r="J59" s="88">
        <f>J87</f>
        <v>0</v>
      </c>
      <c r="K59" s="36"/>
      <c r="L59" s="114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7" t="s">
        <v>106</v>
      </c>
    </row>
    <row r="60" s="9" customFormat="1" ht="24.96" customHeight="1">
      <c r="A60" s="9"/>
      <c r="B60" s="131"/>
      <c r="C60" s="9"/>
      <c r="D60" s="132" t="s">
        <v>1489</v>
      </c>
      <c r="E60" s="133"/>
      <c r="F60" s="133"/>
      <c r="G60" s="133"/>
      <c r="H60" s="133"/>
      <c r="I60" s="133"/>
      <c r="J60" s="134">
        <f>J88</f>
        <v>0</v>
      </c>
      <c r="K60" s="9"/>
      <c r="L60" s="13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31"/>
      <c r="C61" s="9"/>
      <c r="D61" s="132" t="s">
        <v>1490</v>
      </c>
      <c r="E61" s="133"/>
      <c r="F61" s="133"/>
      <c r="G61" s="133"/>
      <c r="H61" s="133"/>
      <c r="I61" s="133"/>
      <c r="J61" s="134">
        <f>J91</f>
        <v>0</v>
      </c>
      <c r="K61" s="9"/>
      <c r="L61" s="13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31"/>
      <c r="C62" s="9"/>
      <c r="D62" s="132" t="s">
        <v>1858</v>
      </c>
      <c r="E62" s="133"/>
      <c r="F62" s="133"/>
      <c r="G62" s="133"/>
      <c r="H62" s="133"/>
      <c r="I62" s="133"/>
      <c r="J62" s="134">
        <f>J102</f>
        <v>0</v>
      </c>
      <c r="K62" s="9"/>
      <c r="L62" s="13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31"/>
      <c r="C63" s="9"/>
      <c r="D63" s="132" t="s">
        <v>1859</v>
      </c>
      <c r="E63" s="133"/>
      <c r="F63" s="133"/>
      <c r="G63" s="133"/>
      <c r="H63" s="133"/>
      <c r="I63" s="133"/>
      <c r="J63" s="134">
        <f>J108</f>
        <v>0</v>
      </c>
      <c r="K63" s="9"/>
      <c r="L63" s="13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31"/>
      <c r="C64" s="9"/>
      <c r="D64" s="132" t="s">
        <v>1860</v>
      </c>
      <c r="E64" s="133"/>
      <c r="F64" s="133"/>
      <c r="G64" s="133"/>
      <c r="H64" s="133"/>
      <c r="I64" s="133"/>
      <c r="J64" s="134">
        <f>J113</f>
        <v>0</v>
      </c>
      <c r="K64" s="9"/>
      <c r="L64" s="13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31"/>
      <c r="C65" s="9"/>
      <c r="D65" s="132" t="s">
        <v>1861</v>
      </c>
      <c r="E65" s="133"/>
      <c r="F65" s="133"/>
      <c r="G65" s="133"/>
      <c r="H65" s="133"/>
      <c r="I65" s="133"/>
      <c r="J65" s="134">
        <f>J130</f>
        <v>0</v>
      </c>
      <c r="K65" s="9"/>
      <c r="L65" s="131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31"/>
      <c r="C66" s="9"/>
      <c r="D66" s="132" t="s">
        <v>1862</v>
      </c>
      <c r="E66" s="133"/>
      <c r="F66" s="133"/>
      <c r="G66" s="133"/>
      <c r="H66" s="133"/>
      <c r="I66" s="133"/>
      <c r="J66" s="134">
        <f>J154</f>
        <v>0</v>
      </c>
      <c r="K66" s="9"/>
      <c r="L66" s="13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31"/>
      <c r="C67" s="9"/>
      <c r="D67" s="132" t="s">
        <v>1863</v>
      </c>
      <c r="E67" s="133"/>
      <c r="F67" s="133"/>
      <c r="G67" s="133"/>
      <c r="H67" s="133"/>
      <c r="I67" s="133"/>
      <c r="J67" s="134">
        <f>J189</f>
        <v>0</v>
      </c>
      <c r="K67" s="9"/>
      <c r="L67" s="131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2" customFormat="1" ht="21.84" customHeight="1">
      <c r="A68" s="36"/>
      <c r="B68" s="37"/>
      <c r="C68" s="36"/>
      <c r="D68" s="36"/>
      <c r="E68" s="36"/>
      <c r="F68" s="36"/>
      <c r="G68" s="36"/>
      <c r="H68" s="36"/>
      <c r="I68" s="36"/>
      <c r="J68" s="36"/>
      <c r="K68" s="36"/>
      <c r="L68" s="114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="2" customFormat="1" ht="6.96" customHeight="1">
      <c r="A69" s="36"/>
      <c r="B69" s="53"/>
      <c r="C69" s="54"/>
      <c r="D69" s="54"/>
      <c r="E69" s="54"/>
      <c r="F69" s="54"/>
      <c r="G69" s="54"/>
      <c r="H69" s="54"/>
      <c r="I69" s="54"/>
      <c r="J69" s="54"/>
      <c r="K69" s="54"/>
      <c r="L69" s="114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3" s="2" customFormat="1" ht="6.96" customHeight="1">
      <c r="A73" s="36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114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="2" customFormat="1" ht="24.96" customHeight="1">
      <c r="A74" s="36"/>
      <c r="B74" s="37"/>
      <c r="C74" s="21" t="s">
        <v>120</v>
      </c>
      <c r="D74" s="36"/>
      <c r="E74" s="36"/>
      <c r="F74" s="36"/>
      <c r="G74" s="36"/>
      <c r="H74" s="36"/>
      <c r="I74" s="36"/>
      <c r="J74" s="36"/>
      <c r="K74" s="36"/>
      <c r="L74" s="114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="2" customFormat="1" ht="6.96" customHeight="1">
      <c r="A75" s="36"/>
      <c r="B75" s="37"/>
      <c r="C75" s="36"/>
      <c r="D75" s="36"/>
      <c r="E75" s="36"/>
      <c r="F75" s="36"/>
      <c r="G75" s="36"/>
      <c r="H75" s="36"/>
      <c r="I75" s="36"/>
      <c r="J75" s="36"/>
      <c r="K75" s="36"/>
      <c r="L75" s="114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="2" customFormat="1" ht="12" customHeight="1">
      <c r="A76" s="36"/>
      <c r="B76" s="37"/>
      <c r="C76" s="30" t="s">
        <v>17</v>
      </c>
      <c r="D76" s="36"/>
      <c r="E76" s="36"/>
      <c r="F76" s="36"/>
      <c r="G76" s="36"/>
      <c r="H76" s="36"/>
      <c r="I76" s="36"/>
      <c r="J76" s="36"/>
      <c r="K76" s="36"/>
      <c r="L76" s="114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6.5" customHeight="1">
      <c r="A77" s="36"/>
      <c r="B77" s="37"/>
      <c r="C77" s="36"/>
      <c r="D77" s="36"/>
      <c r="E77" s="113" t="str">
        <f>E7</f>
        <v>DPMUnL - rekonstrukce objektu Tichá 128/2 a 129/4, Všebořice</v>
      </c>
      <c r="F77" s="30"/>
      <c r="G77" s="30"/>
      <c r="H77" s="30"/>
      <c r="I77" s="36"/>
      <c r="J77" s="36"/>
      <c r="K77" s="36"/>
      <c r="L77" s="114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12" customHeight="1">
      <c r="A78" s="36"/>
      <c r="B78" s="37"/>
      <c r="C78" s="30" t="s">
        <v>101</v>
      </c>
      <c r="D78" s="36"/>
      <c r="E78" s="36"/>
      <c r="F78" s="36"/>
      <c r="G78" s="36"/>
      <c r="H78" s="36"/>
      <c r="I78" s="36"/>
      <c r="J78" s="36"/>
      <c r="K78" s="36"/>
      <c r="L78" s="114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16.5" customHeight="1">
      <c r="A79" s="36"/>
      <c r="B79" s="37"/>
      <c r="C79" s="36"/>
      <c r="D79" s="36"/>
      <c r="E79" s="60" t="str">
        <f>E9</f>
        <v>D.1.4a - Zařízení pro vytápění staveb</v>
      </c>
      <c r="F79" s="36"/>
      <c r="G79" s="36"/>
      <c r="H79" s="36"/>
      <c r="I79" s="36"/>
      <c r="J79" s="36"/>
      <c r="K79" s="36"/>
      <c r="L79" s="114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2" customFormat="1" ht="6.96" customHeight="1">
      <c r="A80" s="36"/>
      <c r="B80" s="37"/>
      <c r="C80" s="36"/>
      <c r="D80" s="36"/>
      <c r="E80" s="36"/>
      <c r="F80" s="36"/>
      <c r="G80" s="36"/>
      <c r="H80" s="36"/>
      <c r="I80" s="36"/>
      <c r="J80" s="36"/>
      <c r="K80" s="36"/>
      <c r="L80" s="114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="2" customFormat="1" ht="12" customHeight="1">
      <c r="A81" s="36"/>
      <c r="B81" s="37"/>
      <c r="C81" s="30" t="s">
        <v>21</v>
      </c>
      <c r="D81" s="36"/>
      <c r="E81" s="36"/>
      <c r="F81" s="25" t="str">
        <f>F12</f>
        <v xml:space="preserve"> </v>
      </c>
      <c r="G81" s="36"/>
      <c r="H81" s="36"/>
      <c r="I81" s="30" t="s">
        <v>23</v>
      </c>
      <c r="J81" s="62" t="str">
        <f>IF(J12="","",J12)</f>
        <v>13. 6. 2024</v>
      </c>
      <c r="K81" s="36"/>
      <c r="L81" s="114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6.96" customHeight="1">
      <c r="A82" s="36"/>
      <c r="B82" s="37"/>
      <c r="C82" s="36"/>
      <c r="D82" s="36"/>
      <c r="E82" s="36"/>
      <c r="F82" s="36"/>
      <c r="G82" s="36"/>
      <c r="H82" s="36"/>
      <c r="I82" s="36"/>
      <c r="J82" s="36"/>
      <c r="K82" s="36"/>
      <c r="L82" s="114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15.15" customHeight="1">
      <c r="A83" s="36"/>
      <c r="B83" s="37"/>
      <c r="C83" s="30" t="s">
        <v>25</v>
      </c>
      <c r="D83" s="36"/>
      <c r="E83" s="36"/>
      <c r="F83" s="25" t="str">
        <f>E15</f>
        <v xml:space="preserve"> </v>
      </c>
      <c r="G83" s="36"/>
      <c r="H83" s="36"/>
      <c r="I83" s="30" t="s">
        <v>31</v>
      </c>
      <c r="J83" s="34" t="str">
        <f>E21</f>
        <v xml:space="preserve"> </v>
      </c>
      <c r="K83" s="36"/>
      <c r="L83" s="114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25.65" customHeight="1">
      <c r="A84" s="36"/>
      <c r="B84" s="37"/>
      <c r="C84" s="30" t="s">
        <v>29</v>
      </c>
      <c r="D84" s="36"/>
      <c r="E84" s="36"/>
      <c r="F84" s="25" t="str">
        <f>IF(E18="","",E18)</f>
        <v>Vyplň údaj</v>
      </c>
      <c r="G84" s="36"/>
      <c r="H84" s="36"/>
      <c r="I84" s="30" t="s">
        <v>33</v>
      </c>
      <c r="J84" s="34" t="str">
        <f>E24</f>
        <v>STAVEBNÍ ROZPOČTY s.r.o</v>
      </c>
      <c r="K84" s="36"/>
      <c r="L84" s="114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0.32" customHeight="1">
      <c r="A85" s="36"/>
      <c r="B85" s="37"/>
      <c r="C85" s="36"/>
      <c r="D85" s="36"/>
      <c r="E85" s="36"/>
      <c r="F85" s="36"/>
      <c r="G85" s="36"/>
      <c r="H85" s="36"/>
      <c r="I85" s="36"/>
      <c r="J85" s="36"/>
      <c r="K85" s="36"/>
      <c r="L85" s="114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11" customFormat="1" ht="29.28" customHeight="1">
      <c r="A86" s="139"/>
      <c r="B86" s="140"/>
      <c r="C86" s="141" t="s">
        <v>121</v>
      </c>
      <c r="D86" s="142" t="s">
        <v>56</v>
      </c>
      <c r="E86" s="142" t="s">
        <v>52</v>
      </c>
      <c r="F86" s="142" t="s">
        <v>53</v>
      </c>
      <c r="G86" s="142" t="s">
        <v>122</v>
      </c>
      <c r="H86" s="142" t="s">
        <v>123</v>
      </c>
      <c r="I86" s="142" t="s">
        <v>124</v>
      </c>
      <c r="J86" s="142" t="s">
        <v>105</v>
      </c>
      <c r="K86" s="143" t="s">
        <v>125</v>
      </c>
      <c r="L86" s="144"/>
      <c r="M86" s="78" t="s">
        <v>3</v>
      </c>
      <c r="N86" s="79" t="s">
        <v>41</v>
      </c>
      <c r="O86" s="79" t="s">
        <v>126</v>
      </c>
      <c r="P86" s="79" t="s">
        <v>127</v>
      </c>
      <c r="Q86" s="79" t="s">
        <v>128</v>
      </c>
      <c r="R86" s="79" t="s">
        <v>129</v>
      </c>
      <c r="S86" s="79" t="s">
        <v>130</v>
      </c>
      <c r="T86" s="80" t="s">
        <v>131</v>
      </c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</row>
    <row r="87" s="2" customFormat="1" ht="22.8" customHeight="1">
      <c r="A87" s="36"/>
      <c r="B87" s="37"/>
      <c r="C87" s="85" t="s">
        <v>132</v>
      </c>
      <c r="D87" s="36"/>
      <c r="E87" s="36"/>
      <c r="F87" s="36"/>
      <c r="G87" s="36"/>
      <c r="H87" s="36"/>
      <c r="I87" s="36"/>
      <c r="J87" s="145">
        <f>BK87</f>
        <v>0</v>
      </c>
      <c r="K87" s="36"/>
      <c r="L87" s="37"/>
      <c r="M87" s="81"/>
      <c r="N87" s="66"/>
      <c r="O87" s="82"/>
      <c r="P87" s="146">
        <f>P88+P91+P102+P108+P113+P130+P154+P189</f>
        <v>0</v>
      </c>
      <c r="Q87" s="82"/>
      <c r="R87" s="146">
        <f>R88+R91+R102+R108+R113+R130+R154+R189</f>
        <v>0</v>
      </c>
      <c r="S87" s="82"/>
      <c r="T87" s="147">
        <f>T88+T91+T102+T108+T113+T130+T154+T189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7" t="s">
        <v>70</v>
      </c>
      <c r="AU87" s="17" t="s">
        <v>106</v>
      </c>
      <c r="BK87" s="148">
        <f>BK88+BK91+BK102+BK108+BK113+BK130+BK154+BK189</f>
        <v>0</v>
      </c>
    </row>
    <row r="88" s="12" customFormat="1" ht="25.92" customHeight="1">
      <c r="A88" s="12"/>
      <c r="B88" s="149"/>
      <c r="C88" s="12"/>
      <c r="D88" s="150" t="s">
        <v>70</v>
      </c>
      <c r="E88" s="151" t="s">
        <v>71</v>
      </c>
      <c r="F88" s="151" t="s">
        <v>1497</v>
      </c>
      <c r="G88" s="12"/>
      <c r="H88" s="12"/>
      <c r="I88" s="152"/>
      <c r="J88" s="153">
        <f>BK88</f>
        <v>0</v>
      </c>
      <c r="K88" s="12"/>
      <c r="L88" s="149"/>
      <c r="M88" s="154"/>
      <c r="N88" s="155"/>
      <c r="O88" s="155"/>
      <c r="P88" s="156">
        <f>SUM(P89:P90)</f>
        <v>0</v>
      </c>
      <c r="Q88" s="155"/>
      <c r="R88" s="156">
        <f>SUM(R89:R90)</f>
        <v>0</v>
      </c>
      <c r="S88" s="155"/>
      <c r="T88" s="157">
        <f>SUM(T89:T90)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50" t="s">
        <v>79</v>
      </c>
      <c r="AT88" s="158" t="s">
        <v>70</v>
      </c>
      <c r="AU88" s="158" t="s">
        <v>71</v>
      </c>
      <c r="AY88" s="150" t="s">
        <v>135</v>
      </c>
      <c r="BK88" s="159">
        <f>SUM(BK89:BK90)</f>
        <v>0</v>
      </c>
    </row>
    <row r="89" s="2" customFormat="1" ht="16.5" customHeight="1">
      <c r="A89" s="36"/>
      <c r="B89" s="162"/>
      <c r="C89" s="163" t="s">
        <v>79</v>
      </c>
      <c r="D89" s="163" t="s">
        <v>139</v>
      </c>
      <c r="E89" s="164" t="s">
        <v>1498</v>
      </c>
      <c r="F89" s="165" t="s">
        <v>1864</v>
      </c>
      <c r="G89" s="166" t="s">
        <v>1169</v>
      </c>
      <c r="H89" s="167">
        <v>1</v>
      </c>
      <c r="I89" s="168"/>
      <c r="J89" s="169">
        <f>ROUND(I89*H89,2)</f>
        <v>0</v>
      </c>
      <c r="K89" s="165" t="s">
        <v>3</v>
      </c>
      <c r="L89" s="37"/>
      <c r="M89" s="170" t="s">
        <v>3</v>
      </c>
      <c r="N89" s="171" t="s">
        <v>42</v>
      </c>
      <c r="O89" s="70"/>
      <c r="P89" s="172">
        <f>O89*H89</f>
        <v>0</v>
      </c>
      <c r="Q89" s="172">
        <v>0</v>
      </c>
      <c r="R89" s="172">
        <f>Q89*H89</f>
        <v>0</v>
      </c>
      <c r="S89" s="172">
        <v>0</v>
      </c>
      <c r="T89" s="173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74" t="s">
        <v>144</v>
      </c>
      <c r="AT89" s="174" t="s">
        <v>139</v>
      </c>
      <c r="AU89" s="174" t="s">
        <v>79</v>
      </c>
      <c r="AY89" s="17" t="s">
        <v>135</v>
      </c>
      <c r="BE89" s="175">
        <f>IF(N89="základní",J89,0)</f>
        <v>0</v>
      </c>
      <c r="BF89" s="175">
        <f>IF(N89="snížená",J89,0)</f>
        <v>0</v>
      </c>
      <c r="BG89" s="175">
        <f>IF(N89="zákl. přenesená",J89,0)</f>
        <v>0</v>
      </c>
      <c r="BH89" s="175">
        <f>IF(N89="sníž. přenesená",J89,0)</f>
        <v>0</v>
      </c>
      <c r="BI89" s="175">
        <f>IF(N89="nulová",J89,0)</f>
        <v>0</v>
      </c>
      <c r="BJ89" s="17" t="s">
        <v>79</v>
      </c>
      <c r="BK89" s="175">
        <f>ROUND(I89*H89,2)</f>
        <v>0</v>
      </c>
      <c r="BL89" s="17" t="s">
        <v>144</v>
      </c>
      <c r="BM89" s="174" t="s">
        <v>81</v>
      </c>
    </row>
    <row r="90" s="2" customFormat="1" ht="16.5" customHeight="1">
      <c r="A90" s="36"/>
      <c r="B90" s="162"/>
      <c r="C90" s="163" t="s">
        <v>81</v>
      </c>
      <c r="D90" s="163" t="s">
        <v>139</v>
      </c>
      <c r="E90" s="164" t="s">
        <v>1500</v>
      </c>
      <c r="F90" s="165" t="s">
        <v>1865</v>
      </c>
      <c r="G90" s="166" t="s">
        <v>1169</v>
      </c>
      <c r="H90" s="167">
        <v>1</v>
      </c>
      <c r="I90" s="168"/>
      <c r="J90" s="169">
        <f>ROUND(I90*H90,2)</f>
        <v>0</v>
      </c>
      <c r="K90" s="165" t="s">
        <v>3</v>
      </c>
      <c r="L90" s="37"/>
      <c r="M90" s="170" t="s">
        <v>3</v>
      </c>
      <c r="N90" s="171" t="s">
        <v>42</v>
      </c>
      <c r="O90" s="70"/>
      <c r="P90" s="172">
        <f>O90*H90</f>
        <v>0</v>
      </c>
      <c r="Q90" s="172">
        <v>0</v>
      </c>
      <c r="R90" s="172">
        <f>Q90*H90</f>
        <v>0</v>
      </c>
      <c r="S90" s="172">
        <v>0</v>
      </c>
      <c r="T90" s="173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74" t="s">
        <v>144</v>
      </c>
      <c r="AT90" s="174" t="s">
        <v>139</v>
      </c>
      <c r="AU90" s="174" t="s">
        <v>79</v>
      </c>
      <c r="AY90" s="17" t="s">
        <v>135</v>
      </c>
      <c r="BE90" s="175">
        <f>IF(N90="základní",J90,0)</f>
        <v>0</v>
      </c>
      <c r="BF90" s="175">
        <f>IF(N90="snížená",J90,0)</f>
        <v>0</v>
      </c>
      <c r="BG90" s="175">
        <f>IF(N90="zákl. přenesená",J90,0)</f>
        <v>0</v>
      </c>
      <c r="BH90" s="175">
        <f>IF(N90="sníž. přenesená",J90,0)</f>
        <v>0</v>
      </c>
      <c r="BI90" s="175">
        <f>IF(N90="nulová",J90,0)</f>
        <v>0</v>
      </c>
      <c r="BJ90" s="17" t="s">
        <v>79</v>
      </c>
      <c r="BK90" s="175">
        <f>ROUND(I90*H90,2)</f>
        <v>0</v>
      </c>
      <c r="BL90" s="17" t="s">
        <v>144</v>
      </c>
      <c r="BM90" s="174" t="s">
        <v>144</v>
      </c>
    </row>
    <row r="91" s="12" customFormat="1" ht="25.92" customHeight="1">
      <c r="A91" s="12"/>
      <c r="B91" s="149"/>
      <c r="C91" s="12"/>
      <c r="D91" s="150" t="s">
        <v>70</v>
      </c>
      <c r="E91" s="151" t="s">
        <v>1502</v>
      </c>
      <c r="F91" s="151" t="s">
        <v>1503</v>
      </c>
      <c r="G91" s="12"/>
      <c r="H91" s="12"/>
      <c r="I91" s="152"/>
      <c r="J91" s="153">
        <f>BK91</f>
        <v>0</v>
      </c>
      <c r="K91" s="12"/>
      <c r="L91" s="149"/>
      <c r="M91" s="154"/>
      <c r="N91" s="155"/>
      <c r="O91" s="155"/>
      <c r="P91" s="156">
        <f>SUM(P92:P101)</f>
        <v>0</v>
      </c>
      <c r="Q91" s="155"/>
      <c r="R91" s="156">
        <f>SUM(R92:R101)</f>
        <v>0</v>
      </c>
      <c r="S91" s="155"/>
      <c r="T91" s="157">
        <f>SUM(T92:T101)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50" t="s">
        <v>79</v>
      </c>
      <c r="AT91" s="158" t="s">
        <v>70</v>
      </c>
      <c r="AU91" s="158" t="s">
        <v>71</v>
      </c>
      <c r="AY91" s="150" t="s">
        <v>135</v>
      </c>
      <c r="BK91" s="159">
        <f>SUM(BK92:BK101)</f>
        <v>0</v>
      </c>
    </row>
    <row r="92" s="2" customFormat="1" ht="16.5" customHeight="1">
      <c r="A92" s="36"/>
      <c r="B92" s="162"/>
      <c r="C92" s="163" t="s">
        <v>136</v>
      </c>
      <c r="D92" s="163" t="s">
        <v>139</v>
      </c>
      <c r="E92" s="164" t="s">
        <v>1510</v>
      </c>
      <c r="F92" s="165" t="s">
        <v>1866</v>
      </c>
      <c r="G92" s="166" t="s">
        <v>294</v>
      </c>
      <c r="H92" s="167">
        <v>16</v>
      </c>
      <c r="I92" s="168"/>
      <c r="J92" s="169">
        <f>ROUND(I92*H92,2)</f>
        <v>0</v>
      </c>
      <c r="K92" s="165" t="s">
        <v>3</v>
      </c>
      <c r="L92" s="37"/>
      <c r="M92" s="170" t="s">
        <v>3</v>
      </c>
      <c r="N92" s="171" t="s">
        <v>42</v>
      </c>
      <c r="O92" s="70"/>
      <c r="P92" s="172">
        <f>O92*H92</f>
        <v>0</v>
      </c>
      <c r="Q92" s="172">
        <v>0</v>
      </c>
      <c r="R92" s="172">
        <f>Q92*H92</f>
        <v>0</v>
      </c>
      <c r="S92" s="172">
        <v>0</v>
      </c>
      <c r="T92" s="173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74" t="s">
        <v>144</v>
      </c>
      <c r="AT92" s="174" t="s">
        <v>139</v>
      </c>
      <c r="AU92" s="174" t="s">
        <v>79</v>
      </c>
      <c r="AY92" s="17" t="s">
        <v>135</v>
      </c>
      <c r="BE92" s="175">
        <f>IF(N92="základní",J92,0)</f>
        <v>0</v>
      </c>
      <c r="BF92" s="175">
        <f>IF(N92="snížená",J92,0)</f>
        <v>0</v>
      </c>
      <c r="BG92" s="175">
        <f>IF(N92="zákl. přenesená",J92,0)</f>
        <v>0</v>
      </c>
      <c r="BH92" s="175">
        <f>IF(N92="sníž. přenesená",J92,0)</f>
        <v>0</v>
      </c>
      <c r="BI92" s="175">
        <f>IF(N92="nulová",J92,0)</f>
        <v>0</v>
      </c>
      <c r="BJ92" s="17" t="s">
        <v>79</v>
      </c>
      <c r="BK92" s="175">
        <f>ROUND(I92*H92,2)</f>
        <v>0</v>
      </c>
      <c r="BL92" s="17" t="s">
        <v>144</v>
      </c>
      <c r="BM92" s="174" t="s">
        <v>212</v>
      </c>
    </row>
    <row r="93" s="2" customFormat="1" ht="16.5" customHeight="1">
      <c r="A93" s="36"/>
      <c r="B93" s="162"/>
      <c r="C93" s="163" t="s">
        <v>144</v>
      </c>
      <c r="D93" s="163" t="s">
        <v>139</v>
      </c>
      <c r="E93" s="164" t="s">
        <v>1514</v>
      </c>
      <c r="F93" s="165" t="s">
        <v>1515</v>
      </c>
      <c r="G93" s="166" t="s">
        <v>186</v>
      </c>
      <c r="H93" s="167">
        <v>13</v>
      </c>
      <c r="I93" s="168"/>
      <c r="J93" s="169">
        <f>ROUND(I93*H93,2)</f>
        <v>0</v>
      </c>
      <c r="K93" s="165" t="s">
        <v>3</v>
      </c>
      <c r="L93" s="37"/>
      <c r="M93" s="170" t="s">
        <v>3</v>
      </c>
      <c r="N93" s="171" t="s">
        <v>42</v>
      </c>
      <c r="O93" s="70"/>
      <c r="P93" s="172">
        <f>O93*H93</f>
        <v>0</v>
      </c>
      <c r="Q93" s="172">
        <v>0</v>
      </c>
      <c r="R93" s="172">
        <f>Q93*H93</f>
        <v>0</v>
      </c>
      <c r="S93" s="172">
        <v>0</v>
      </c>
      <c r="T93" s="173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74" t="s">
        <v>144</v>
      </c>
      <c r="AT93" s="174" t="s">
        <v>139</v>
      </c>
      <c r="AU93" s="174" t="s">
        <v>79</v>
      </c>
      <c r="AY93" s="17" t="s">
        <v>135</v>
      </c>
      <c r="BE93" s="175">
        <f>IF(N93="základní",J93,0)</f>
        <v>0</v>
      </c>
      <c r="BF93" s="175">
        <f>IF(N93="snížená",J93,0)</f>
        <v>0</v>
      </c>
      <c r="BG93" s="175">
        <f>IF(N93="zákl. přenesená",J93,0)</f>
        <v>0</v>
      </c>
      <c r="BH93" s="175">
        <f>IF(N93="sníž. přenesená",J93,0)</f>
        <v>0</v>
      </c>
      <c r="BI93" s="175">
        <f>IF(N93="nulová",J93,0)</f>
        <v>0</v>
      </c>
      <c r="BJ93" s="17" t="s">
        <v>79</v>
      </c>
      <c r="BK93" s="175">
        <f>ROUND(I93*H93,2)</f>
        <v>0</v>
      </c>
      <c r="BL93" s="17" t="s">
        <v>144</v>
      </c>
      <c r="BM93" s="174" t="s">
        <v>152</v>
      </c>
    </row>
    <row r="94" s="2" customFormat="1" ht="16.5" customHeight="1">
      <c r="A94" s="36"/>
      <c r="B94" s="162"/>
      <c r="C94" s="163" t="s">
        <v>304</v>
      </c>
      <c r="D94" s="163" t="s">
        <v>139</v>
      </c>
      <c r="E94" s="164" t="s">
        <v>1520</v>
      </c>
      <c r="F94" s="165" t="s">
        <v>1867</v>
      </c>
      <c r="G94" s="166" t="s">
        <v>294</v>
      </c>
      <c r="H94" s="167">
        <v>4.7000000000000002</v>
      </c>
      <c r="I94" s="168"/>
      <c r="J94" s="169">
        <f>ROUND(I94*H94,2)</f>
        <v>0</v>
      </c>
      <c r="K94" s="165" t="s">
        <v>3</v>
      </c>
      <c r="L94" s="37"/>
      <c r="M94" s="170" t="s">
        <v>3</v>
      </c>
      <c r="N94" s="171" t="s">
        <v>42</v>
      </c>
      <c r="O94" s="70"/>
      <c r="P94" s="172">
        <f>O94*H94</f>
        <v>0</v>
      </c>
      <c r="Q94" s="172">
        <v>0</v>
      </c>
      <c r="R94" s="172">
        <f>Q94*H94</f>
        <v>0</v>
      </c>
      <c r="S94" s="172">
        <v>0</v>
      </c>
      <c r="T94" s="173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74" t="s">
        <v>144</v>
      </c>
      <c r="AT94" s="174" t="s">
        <v>139</v>
      </c>
      <c r="AU94" s="174" t="s">
        <v>79</v>
      </c>
      <c r="AY94" s="17" t="s">
        <v>135</v>
      </c>
      <c r="BE94" s="175">
        <f>IF(N94="základní",J94,0)</f>
        <v>0</v>
      </c>
      <c r="BF94" s="175">
        <f>IF(N94="snížená",J94,0)</f>
        <v>0</v>
      </c>
      <c r="BG94" s="175">
        <f>IF(N94="zákl. přenesená",J94,0)</f>
        <v>0</v>
      </c>
      <c r="BH94" s="175">
        <f>IF(N94="sníž. přenesená",J94,0)</f>
        <v>0</v>
      </c>
      <c r="BI94" s="175">
        <f>IF(N94="nulová",J94,0)</f>
        <v>0</v>
      </c>
      <c r="BJ94" s="17" t="s">
        <v>79</v>
      </c>
      <c r="BK94" s="175">
        <f>ROUND(I94*H94,2)</f>
        <v>0</v>
      </c>
      <c r="BL94" s="17" t="s">
        <v>144</v>
      </c>
      <c r="BM94" s="174" t="s">
        <v>291</v>
      </c>
    </row>
    <row r="95" s="2" customFormat="1" ht="16.5" customHeight="1">
      <c r="A95" s="36"/>
      <c r="B95" s="162"/>
      <c r="C95" s="163" t="s">
        <v>212</v>
      </c>
      <c r="D95" s="163" t="s">
        <v>139</v>
      </c>
      <c r="E95" s="164" t="s">
        <v>1522</v>
      </c>
      <c r="F95" s="165" t="s">
        <v>1523</v>
      </c>
      <c r="G95" s="166" t="s">
        <v>294</v>
      </c>
      <c r="H95" s="167">
        <v>4.7000000000000002</v>
      </c>
      <c r="I95" s="168"/>
      <c r="J95" s="169">
        <f>ROUND(I95*H95,2)</f>
        <v>0</v>
      </c>
      <c r="K95" s="165" t="s">
        <v>3</v>
      </c>
      <c r="L95" s="37"/>
      <c r="M95" s="170" t="s">
        <v>3</v>
      </c>
      <c r="N95" s="171" t="s">
        <v>42</v>
      </c>
      <c r="O95" s="70"/>
      <c r="P95" s="172">
        <f>O95*H95</f>
        <v>0</v>
      </c>
      <c r="Q95" s="172">
        <v>0</v>
      </c>
      <c r="R95" s="172">
        <f>Q95*H95</f>
        <v>0</v>
      </c>
      <c r="S95" s="172">
        <v>0</v>
      </c>
      <c r="T95" s="173">
        <f>S95*H95</f>
        <v>0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174" t="s">
        <v>144</v>
      </c>
      <c r="AT95" s="174" t="s">
        <v>139</v>
      </c>
      <c r="AU95" s="174" t="s">
        <v>79</v>
      </c>
      <c r="AY95" s="17" t="s">
        <v>135</v>
      </c>
      <c r="BE95" s="175">
        <f>IF(N95="základní",J95,0)</f>
        <v>0</v>
      </c>
      <c r="BF95" s="175">
        <f>IF(N95="snížená",J95,0)</f>
        <v>0</v>
      </c>
      <c r="BG95" s="175">
        <f>IF(N95="zákl. přenesená",J95,0)</f>
        <v>0</v>
      </c>
      <c r="BH95" s="175">
        <f>IF(N95="sníž. přenesená",J95,0)</f>
        <v>0</v>
      </c>
      <c r="BI95" s="175">
        <f>IF(N95="nulová",J95,0)</f>
        <v>0</v>
      </c>
      <c r="BJ95" s="17" t="s">
        <v>79</v>
      </c>
      <c r="BK95" s="175">
        <f>ROUND(I95*H95,2)</f>
        <v>0</v>
      </c>
      <c r="BL95" s="17" t="s">
        <v>144</v>
      </c>
      <c r="BM95" s="174" t="s">
        <v>9</v>
      </c>
    </row>
    <row r="96" s="2" customFormat="1" ht="16.5" customHeight="1">
      <c r="A96" s="36"/>
      <c r="B96" s="162"/>
      <c r="C96" s="163" t="s">
        <v>221</v>
      </c>
      <c r="D96" s="163" t="s">
        <v>139</v>
      </c>
      <c r="E96" s="164" t="s">
        <v>1524</v>
      </c>
      <c r="F96" s="165" t="s">
        <v>1525</v>
      </c>
      <c r="G96" s="166" t="s">
        <v>294</v>
      </c>
      <c r="H96" s="167">
        <v>4.7000000000000002</v>
      </c>
      <c r="I96" s="168"/>
      <c r="J96" s="169">
        <f>ROUND(I96*H96,2)</f>
        <v>0</v>
      </c>
      <c r="K96" s="165" t="s">
        <v>3</v>
      </c>
      <c r="L96" s="37"/>
      <c r="M96" s="170" t="s">
        <v>3</v>
      </c>
      <c r="N96" s="171" t="s">
        <v>42</v>
      </c>
      <c r="O96" s="70"/>
      <c r="P96" s="172">
        <f>O96*H96</f>
        <v>0</v>
      </c>
      <c r="Q96" s="172">
        <v>0</v>
      </c>
      <c r="R96" s="172">
        <f>Q96*H96</f>
        <v>0</v>
      </c>
      <c r="S96" s="172">
        <v>0</v>
      </c>
      <c r="T96" s="173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74" t="s">
        <v>144</v>
      </c>
      <c r="AT96" s="174" t="s">
        <v>139</v>
      </c>
      <c r="AU96" s="174" t="s">
        <v>79</v>
      </c>
      <c r="AY96" s="17" t="s">
        <v>135</v>
      </c>
      <c r="BE96" s="175">
        <f>IF(N96="základní",J96,0)</f>
        <v>0</v>
      </c>
      <c r="BF96" s="175">
        <f>IF(N96="snížená",J96,0)</f>
        <v>0</v>
      </c>
      <c r="BG96" s="175">
        <f>IF(N96="zákl. přenesená",J96,0)</f>
        <v>0</v>
      </c>
      <c r="BH96" s="175">
        <f>IF(N96="sníž. přenesená",J96,0)</f>
        <v>0</v>
      </c>
      <c r="BI96" s="175">
        <f>IF(N96="nulová",J96,0)</f>
        <v>0</v>
      </c>
      <c r="BJ96" s="17" t="s">
        <v>79</v>
      </c>
      <c r="BK96" s="175">
        <f>ROUND(I96*H96,2)</f>
        <v>0</v>
      </c>
      <c r="BL96" s="17" t="s">
        <v>144</v>
      </c>
      <c r="BM96" s="174" t="s">
        <v>235</v>
      </c>
    </row>
    <row r="97" s="2" customFormat="1" ht="16.5" customHeight="1">
      <c r="A97" s="36"/>
      <c r="B97" s="162"/>
      <c r="C97" s="163" t="s">
        <v>152</v>
      </c>
      <c r="D97" s="163" t="s">
        <v>139</v>
      </c>
      <c r="E97" s="164" t="s">
        <v>1526</v>
      </c>
      <c r="F97" s="165" t="s">
        <v>1868</v>
      </c>
      <c r="G97" s="166" t="s">
        <v>186</v>
      </c>
      <c r="H97" s="167">
        <v>21</v>
      </c>
      <c r="I97" s="168"/>
      <c r="J97" s="169">
        <f>ROUND(I97*H97,2)</f>
        <v>0</v>
      </c>
      <c r="K97" s="165" t="s">
        <v>3</v>
      </c>
      <c r="L97" s="37"/>
      <c r="M97" s="170" t="s">
        <v>3</v>
      </c>
      <c r="N97" s="171" t="s">
        <v>42</v>
      </c>
      <c r="O97" s="70"/>
      <c r="P97" s="172">
        <f>O97*H97</f>
        <v>0</v>
      </c>
      <c r="Q97" s="172">
        <v>0</v>
      </c>
      <c r="R97" s="172">
        <f>Q97*H97</f>
        <v>0</v>
      </c>
      <c r="S97" s="172">
        <v>0</v>
      </c>
      <c r="T97" s="173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74" t="s">
        <v>144</v>
      </c>
      <c r="AT97" s="174" t="s">
        <v>139</v>
      </c>
      <c r="AU97" s="174" t="s">
        <v>79</v>
      </c>
      <c r="AY97" s="17" t="s">
        <v>135</v>
      </c>
      <c r="BE97" s="175">
        <f>IF(N97="základní",J97,0)</f>
        <v>0</v>
      </c>
      <c r="BF97" s="175">
        <f>IF(N97="snížená",J97,0)</f>
        <v>0</v>
      </c>
      <c r="BG97" s="175">
        <f>IF(N97="zákl. přenesená",J97,0)</f>
        <v>0</v>
      </c>
      <c r="BH97" s="175">
        <f>IF(N97="sníž. přenesená",J97,0)</f>
        <v>0</v>
      </c>
      <c r="BI97" s="175">
        <f>IF(N97="nulová",J97,0)</f>
        <v>0</v>
      </c>
      <c r="BJ97" s="17" t="s">
        <v>79</v>
      </c>
      <c r="BK97" s="175">
        <f>ROUND(I97*H97,2)</f>
        <v>0</v>
      </c>
      <c r="BL97" s="17" t="s">
        <v>144</v>
      </c>
      <c r="BM97" s="174" t="s">
        <v>295</v>
      </c>
    </row>
    <row r="98" s="2" customFormat="1" ht="16.5" customHeight="1">
      <c r="A98" s="36"/>
      <c r="B98" s="162"/>
      <c r="C98" s="163" t="s">
        <v>194</v>
      </c>
      <c r="D98" s="163" t="s">
        <v>139</v>
      </c>
      <c r="E98" s="164" t="s">
        <v>1528</v>
      </c>
      <c r="F98" s="165" t="s">
        <v>1529</v>
      </c>
      <c r="G98" s="166" t="s">
        <v>142</v>
      </c>
      <c r="H98" s="167">
        <v>0.37</v>
      </c>
      <c r="I98" s="168"/>
      <c r="J98" s="169">
        <f>ROUND(I98*H98,2)</f>
        <v>0</v>
      </c>
      <c r="K98" s="165" t="s">
        <v>3</v>
      </c>
      <c r="L98" s="37"/>
      <c r="M98" s="170" t="s">
        <v>3</v>
      </c>
      <c r="N98" s="171" t="s">
        <v>42</v>
      </c>
      <c r="O98" s="70"/>
      <c r="P98" s="172">
        <f>O98*H98</f>
        <v>0</v>
      </c>
      <c r="Q98" s="172">
        <v>0</v>
      </c>
      <c r="R98" s="172">
        <f>Q98*H98</f>
        <v>0</v>
      </c>
      <c r="S98" s="172">
        <v>0</v>
      </c>
      <c r="T98" s="173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74" t="s">
        <v>144</v>
      </c>
      <c r="AT98" s="174" t="s">
        <v>139</v>
      </c>
      <c r="AU98" s="174" t="s">
        <v>79</v>
      </c>
      <c r="AY98" s="17" t="s">
        <v>135</v>
      </c>
      <c r="BE98" s="175">
        <f>IF(N98="základní",J98,0)</f>
        <v>0</v>
      </c>
      <c r="BF98" s="175">
        <f>IF(N98="snížená",J98,0)</f>
        <v>0</v>
      </c>
      <c r="BG98" s="175">
        <f>IF(N98="zákl. přenesená",J98,0)</f>
        <v>0</v>
      </c>
      <c r="BH98" s="175">
        <f>IF(N98="sníž. přenesená",J98,0)</f>
        <v>0</v>
      </c>
      <c r="BI98" s="175">
        <f>IF(N98="nulová",J98,0)</f>
        <v>0</v>
      </c>
      <c r="BJ98" s="17" t="s">
        <v>79</v>
      </c>
      <c r="BK98" s="175">
        <f>ROUND(I98*H98,2)</f>
        <v>0</v>
      </c>
      <c r="BL98" s="17" t="s">
        <v>144</v>
      </c>
      <c r="BM98" s="174" t="s">
        <v>491</v>
      </c>
    </row>
    <row r="99" s="2" customFormat="1" ht="16.5" customHeight="1">
      <c r="A99" s="36"/>
      <c r="B99" s="162"/>
      <c r="C99" s="163" t="s">
        <v>291</v>
      </c>
      <c r="D99" s="163" t="s">
        <v>139</v>
      </c>
      <c r="E99" s="164" t="s">
        <v>1530</v>
      </c>
      <c r="F99" s="165" t="s">
        <v>1531</v>
      </c>
      <c r="G99" s="166" t="s">
        <v>142</v>
      </c>
      <c r="H99" s="167">
        <v>0.73999999999999999</v>
      </c>
      <c r="I99" s="168"/>
      <c r="J99" s="169">
        <f>ROUND(I99*H99,2)</f>
        <v>0</v>
      </c>
      <c r="K99" s="165" t="s">
        <v>3</v>
      </c>
      <c r="L99" s="37"/>
      <c r="M99" s="170" t="s">
        <v>3</v>
      </c>
      <c r="N99" s="171" t="s">
        <v>42</v>
      </c>
      <c r="O99" s="70"/>
      <c r="P99" s="172">
        <f>O99*H99</f>
        <v>0</v>
      </c>
      <c r="Q99" s="172">
        <v>0</v>
      </c>
      <c r="R99" s="172">
        <f>Q99*H99</f>
        <v>0</v>
      </c>
      <c r="S99" s="172">
        <v>0</v>
      </c>
      <c r="T99" s="173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74" t="s">
        <v>144</v>
      </c>
      <c r="AT99" s="174" t="s">
        <v>139</v>
      </c>
      <c r="AU99" s="174" t="s">
        <v>79</v>
      </c>
      <c r="AY99" s="17" t="s">
        <v>135</v>
      </c>
      <c r="BE99" s="175">
        <f>IF(N99="základní",J99,0)</f>
        <v>0</v>
      </c>
      <c r="BF99" s="175">
        <f>IF(N99="snížená",J99,0)</f>
        <v>0</v>
      </c>
      <c r="BG99" s="175">
        <f>IF(N99="zákl. přenesená",J99,0)</f>
        <v>0</v>
      </c>
      <c r="BH99" s="175">
        <f>IF(N99="sníž. přenesená",J99,0)</f>
        <v>0</v>
      </c>
      <c r="BI99" s="175">
        <f>IF(N99="nulová",J99,0)</f>
        <v>0</v>
      </c>
      <c r="BJ99" s="17" t="s">
        <v>79</v>
      </c>
      <c r="BK99" s="175">
        <f>ROUND(I99*H99,2)</f>
        <v>0</v>
      </c>
      <c r="BL99" s="17" t="s">
        <v>144</v>
      </c>
      <c r="BM99" s="174" t="s">
        <v>173</v>
      </c>
    </row>
    <row r="100" s="2" customFormat="1" ht="16.5" customHeight="1">
      <c r="A100" s="36"/>
      <c r="B100" s="162"/>
      <c r="C100" s="163" t="s">
        <v>196</v>
      </c>
      <c r="D100" s="163" t="s">
        <v>139</v>
      </c>
      <c r="E100" s="164" t="s">
        <v>1532</v>
      </c>
      <c r="F100" s="165" t="s">
        <v>1533</v>
      </c>
      <c r="G100" s="166" t="s">
        <v>142</v>
      </c>
      <c r="H100" s="167">
        <v>0.37</v>
      </c>
      <c r="I100" s="168"/>
      <c r="J100" s="169">
        <f>ROUND(I100*H100,2)</f>
        <v>0</v>
      </c>
      <c r="K100" s="165" t="s">
        <v>3</v>
      </c>
      <c r="L100" s="37"/>
      <c r="M100" s="170" t="s">
        <v>3</v>
      </c>
      <c r="N100" s="171" t="s">
        <v>42</v>
      </c>
      <c r="O100" s="70"/>
      <c r="P100" s="172">
        <f>O100*H100</f>
        <v>0</v>
      </c>
      <c r="Q100" s="172">
        <v>0</v>
      </c>
      <c r="R100" s="172">
        <f>Q100*H100</f>
        <v>0</v>
      </c>
      <c r="S100" s="172">
        <v>0</v>
      </c>
      <c r="T100" s="173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74" t="s">
        <v>144</v>
      </c>
      <c r="AT100" s="174" t="s">
        <v>139</v>
      </c>
      <c r="AU100" s="174" t="s">
        <v>79</v>
      </c>
      <c r="AY100" s="17" t="s">
        <v>135</v>
      </c>
      <c r="BE100" s="175">
        <f>IF(N100="základní",J100,0)</f>
        <v>0</v>
      </c>
      <c r="BF100" s="175">
        <f>IF(N100="snížená",J100,0)</f>
        <v>0</v>
      </c>
      <c r="BG100" s="175">
        <f>IF(N100="zákl. přenesená",J100,0)</f>
        <v>0</v>
      </c>
      <c r="BH100" s="175">
        <f>IF(N100="sníž. přenesená",J100,0)</f>
        <v>0</v>
      </c>
      <c r="BI100" s="175">
        <f>IF(N100="nulová",J100,0)</f>
        <v>0</v>
      </c>
      <c r="BJ100" s="17" t="s">
        <v>79</v>
      </c>
      <c r="BK100" s="175">
        <f>ROUND(I100*H100,2)</f>
        <v>0</v>
      </c>
      <c r="BL100" s="17" t="s">
        <v>144</v>
      </c>
      <c r="BM100" s="174" t="s">
        <v>138</v>
      </c>
    </row>
    <row r="101" s="2" customFormat="1" ht="16.5" customHeight="1">
      <c r="A101" s="36"/>
      <c r="B101" s="162"/>
      <c r="C101" s="163" t="s">
        <v>9</v>
      </c>
      <c r="D101" s="163" t="s">
        <v>139</v>
      </c>
      <c r="E101" s="164" t="s">
        <v>1536</v>
      </c>
      <c r="F101" s="165" t="s">
        <v>1537</v>
      </c>
      <c r="G101" s="166" t="s">
        <v>142</v>
      </c>
      <c r="H101" s="167">
        <v>0.37</v>
      </c>
      <c r="I101" s="168"/>
      <c r="J101" s="169">
        <f>ROUND(I101*H101,2)</f>
        <v>0</v>
      </c>
      <c r="K101" s="165" t="s">
        <v>3</v>
      </c>
      <c r="L101" s="37"/>
      <c r="M101" s="170" t="s">
        <v>3</v>
      </c>
      <c r="N101" s="171" t="s">
        <v>42</v>
      </c>
      <c r="O101" s="70"/>
      <c r="P101" s="172">
        <f>O101*H101</f>
        <v>0</v>
      </c>
      <c r="Q101" s="172">
        <v>0</v>
      </c>
      <c r="R101" s="172">
        <f>Q101*H101</f>
        <v>0</v>
      </c>
      <c r="S101" s="172">
        <v>0</v>
      </c>
      <c r="T101" s="173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74" t="s">
        <v>144</v>
      </c>
      <c r="AT101" s="174" t="s">
        <v>139</v>
      </c>
      <c r="AU101" s="174" t="s">
        <v>79</v>
      </c>
      <c r="AY101" s="17" t="s">
        <v>135</v>
      </c>
      <c r="BE101" s="175">
        <f>IF(N101="základní",J101,0)</f>
        <v>0</v>
      </c>
      <c r="BF101" s="175">
        <f>IF(N101="snížená",J101,0)</f>
        <v>0</v>
      </c>
      <c r="BG101" s="175">
        <f>IF(N101="zákl. přenesená",J101,0)</f>
        <v>0</v>
      </c>
      <c r="BH101" s="175">
        <f>IF(N101="sníž. přenesená",J101,0)</f>
        <v>0</v>
      </c>
      <c r="BI101" s="175">
        <f>IF(N101="nulová",J101,0)</f>
        <v>0</v>
      </c>
      <c r="BJ101" s="17" t="s">
        <v>79</v>
      </c>
      <c r="BK101" s="175">
        <f>ROUND(I101*H101,2)</f>
        <v>0</v>
      </c>
      <c r="BL101" s="17" t="s">
        <v>144</v>
      </c>
      <c r="BM101" s="174" t="s">
        <v>154</v>
      </c>
    </row>
    <row r="102" s="12" customFormat="1" ht="25.92" customHeight="1">
      <c r="A102" s="12"/>
      <c r="B102" s="149"/>
      <c r="C102" s="12"/>
      <c r="D102" s="150" t="s">
        <v>70</v>
      </c>
      <c r="E102" s="151" t="s">
        <v>1869</v>
      </c>
      <c r="F102" s="151" t="s">
        <v>1870</v>
      </c>
      <c r="G102" s="12"/>
      <c r="H102" s="12"/>
      <c r="I102" s="152"/>
      <c r="J102" s="153">
        <f>BK102</f>
        <v>0</v>
      </c>
      <c r="K102" s="12"/>
      <c r="L102" s="149"/>
      <c r="M102" s="154"/>
      <c r="N102" s="155"/>
      <c r="O102" s="155"/>
      <c r="P102" s="156">
        <f>SUM(P103:P107)</f>
        <v>0</v>
      </c>
      <c r="Q102" s="155"/>
      <c r="R102" s="156">
        <f>SUM(R103:R107)</f>
        <v>0</v>
      </c>
      <c r="S102" s="155"/>
      <c r="T102" s="157">
        <f>SUM(T103:T107)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50" t="s">
        <v>79</v>
      </c>
      <c r="AT102" s="158" t="s">
        <v>70</v>
      </c>
      <c r="AU102" s="158" t="s">
        <v>71</v>
      </c>
      <c r="AY102" s="150" t="s">
        <v>135</v>
      </c>
      <c r="BK102" s="159">
        <f>SUM(BK103:BK107)</f>
        <v>0</v>
      </c>
    </row>
    <row r="103" s="2" customFormat="1" ht="16.5" customHeight="1">
      <c r="A103" s="36"/>
      <c r="B103" s="162"/>
      <c r="C103" s="163" t="s">
        <v>244</v>
      </c>
      <c r="D103" s="163" t="s">
        <v>139</v>
      </c>
      <c r="E103" s="164" t="s">
        <v>1540</v>
      </c>
      <c r="F103" s="165" t="s">
        <v>1871</v>
      </c>
      <c r="G103" s="166" t="s">
        <v>294</v>
      </c>
      <c r="H103" s="167">
        <v>16</v>
      </c>
      <c r="I103" s="168"/>
      <c r="J103" s="169">
        <f>ROUND(I103*H103,2)</f>
        <v>0</v>
      </c>
      <c r="K103" s="165" t="s">
        <v>3</v>
      </c>
      <c r="L103" s="37"/>
      <c r="M103" s="170" t="s">
        <v>3</v>
      </c>
      <c r="N103" s="171" t="s">
        <v>42</v>
      </c>
      <c r="O103" s="70"/>
      <c r="P103" s="172">
        <f>O103*H103</f>
        <v>0</v>
      </c>
      <c r="Q103" s="172">
        <v>0</v>
      </c>
      <c r="R103" s="172">
        <f>Q103*H103</f>
        <v>0</v>
      </c>
      <c r="S103" s="172">
        <v>0</v>
      </c>
      <c r="T103" s="173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74" t="s">
        <v>144</v>
      </c>
      <c r="AT103" s="174" t="s">
        <v>139</v>
      </c>
      <c r="AU103" s="174" t="s">
        <v>79</v>
      </c>
      <c r="AY103" s="17" t="s">
        <v>135</v>
      </c>
      <c r="BE103" s="175">
        <f>IF(N103="základní",J103,0)</f>
        <v>0</v>
      </c>
      <c r="BF103" s="175">
        <f>IF(N103="snížená",J103,0)</f>
        <v>0</v>
      </c>
      <c r="BG103" s="175">
        <f>IF(N103="zákl. přenesená",J103,0)</f>
        <v>0</v>
      </c>
      <c r="BH103" s="175">
        <f>IF(N103="sníž. přenesená",J103,0)</f>
        <v>0</v>
      </c>
      <c r="BI103" s="175">
        <f>IF(N103="nulová",J103,0)</f>
        <v>0</v>
      </c>
      <c r="BJ103" s="17" t="s">
        <v>79</v>
      </c>
      <c r="BK103" s="175">
        <f>ROUND(I103*H103,2)</f>
        <v>0</v>
      </c>
      <c r="BL103" s="17" t="s">
        <v>144</v>
      </c>
      <c r="BM103" s="174" t="s">
        <v>163</v>
      </c>
    </row>
    <row r="104" s="2" customFormat="1" ht="21.75" customHeight="1">
      <c r="A104" s="36"/>
      <c r="B104" s="162"/>
      <c r="C104" s="163" t="s">
        <v>235</v>
      </c>
      <c r="D104" s="163" t="s">
        <v>139</v>
      </c>
      <c r="E104" s="164" t="s">
        <v>1548</v>
      </c>
      <c r="F104" s="165" t="s">
        <v>1872</v>
      </c>
      <c r="G104" s="166" t="s">
        <v>186</v>
      </c>
      <c r="H104" s="167">
        <v>13</v>
      </c>
      <c r="I104" s="168"/>
      <c r="J104" s="169">
        <f>ROUND(I104*H104,2)</f>
        <v>0</v>
      </c>
      <c r="K104" s="165" t="s">
        <v>3</v>
      </c>
      <c r="L104" s="37"/>
      <c r="M104" s="170" t="s">
        <v>3</v>
      </c>
      <c r="N104" s="171" t="s">
        <v>42</v>
      </c>
      <c r="O104" s="70"/>
      <c r="P104" s="172">
        <f>O104*H104</f>
        <v>0</v>
      </c>
      <c r="Q104" s="172">
        <v>0</v>
      </c>
      <c r="R104" s="172">
        <f>Q104*H104</f>
        <v>0</v>
      </c>
      <c r="S104" s="172">
        <v>0</v>
      </c>
      <c r="T104" s="173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74" t="s">
        <v>144</v>
      </c>
      <c r="AT104" s="174" t="s">
        <v>139</v>
      </c>
      <c r="AU104" s="174" t="s">
        <v>79</v>
      </c>
      <c r="AY104" s="17" t="s">
        <v>135</v>
      </c>
      <c r="BE104" s="175">
        <f>IF(N104="základní",J104,0)</f>
        <v>0</v>
      </c>
      <c r="BF104" s="175">
        <f>IF(N104="snížená",J104,0)</f>
        <v>0</v>
      </c>
      <c r="BG104" s="175">
        <f>IF(N104="zákl. přenesená",J104,0)</f>
        <v>0</v>
      </c>
      <c r="BH104" s="175">
        <f>IF(N104="sníž. přenesená",J104,0)</f>
        <v>0</v>
      </c>
      <c r="BI104" s="175">
        <f>IF(N104="nulová",J104,0)</f>
        <v>0</v>
      </c>
      <c r="BJ104" s="17" t="s">
        <v>79</v>
      </c>
      <c r="BK104" s="175">
        <f>ROUND(I104*H104,2)</f>
        <v>0</v>
      </c>
      <c r="BL104" s="17" t="s">
        <v>144</v>
      </c>
      <c r="BM104" s="174" t="s">
        <v>207</v>
      </c>
    </row>
    <row r="105" s="2" customFormat="1" ht="21.75" customHeight="1">
      <c r="A105" s="36"/>
      <c r="B105" s="162"/>
      <c r="C105" s="163" t="s">
        <v>202</v>
      </c>
      <c r="D105" s="163" t="s">
        <v>139</v>
      </c>
      <c r="E105" s="164" t="s">
        <v>1554</v>
      </c>
      <c r="F105" s="165" t="s">
        <v>1555</v>
      </c>
      <c r="G105" s="166" t="s">
        <v>176</v>
      </c>
      <c r="H105" s="167">
        <v>1</v>
      </c>
      <c r="I105" s="168"/>
      <c r="J105" s="169">
        <f>ROUND(I105*H105,2)</f>
        <v>0</v>
      </c>
      <c r="K105" s="165" t="s">
        <v>3</v>
      </c>
      <c r="L105" s="37"/>
      <c r="M105" s="170" t="s">
        <v>3</v>
      </c>
      <c r="N105" s="171" t="s">
        <v>42</v>
      </c>
      <c r="O105" s="70"/>
      <c r="P105" s="172">
        <f>O105*H105</f>
        <v>0</v>
      </c>
      <c r="Q105" s="172">
        <v>0</v>
      </c>
      <c r="R105" s="172">
        <f>Q105*H105</f>
        <v>0</v>
      </c>
      <c r="S105" s="172">
        <v>0</v>
      </c>
      <c r="T105" s="173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74" t="s">
        <v>144</v>
      </c>
      <c r="AT105" s="174" t="s">
        <v>139</v>
      </c>
      <c r="AU105" s="174" t="s">
        <v>79</v>
      </c>
      <c r="AY105" s="17" t="s">
        <v>135</v>
      </c>
      <c r="BE105" s="175">
        <f>IF(N105="základní",J105,0)</f>
        <v>0</v>
      </c>
      <c r="BF105" s="175">
        <f>IF(N105="snížená",J105,0)</f>
        <v>0</v>
      </c>
      <c r="BG105" s="175">
        <f>IF(N105="zákl. přenesená",J105,0)</f>
        <v>0</v>
      </c>
      <c r="BH105" s="175">
        <f>IF(N105="sníž. přenesená",J105,0)</f>
        <v>0</v>
      </c>
      <c r="BI105" s="175">
        <f>IF(N105="nulová",J105,0)</f>
        <v>0</v>
      </c>
      <c r="BJ105" s="17" t="s">
        <v>79</v>
      </c>
      <c r="BK105" s="175">
        <f>ROUND(I105*H105,2)</f>
        <v>0</v>
      </c>
      <c r="BL105" s="17" t="s">
        <v>144</v>
      </c>
      <c r="BM105" s="174" t="s">
        <v>323</v>
      </c>
    </row>
    <row r="106" s="2" customFormat="1" ht="16.5" customHeight="1">
      <c r="A106" s="36"/>
      <c r="B106" s="162"/>
      <c r="C106" s="163" t="s">
        <v>295</v>
      </c>
      <c r="D106" s="163" t="s">
        <v>139</v>
      </c>
      <c r="E106" s="164" t="s">
        <v>1552</v>
      </c>
      <c r="F106" s="165" t="s">
        <v>1873</v>
      </c>
      <c r="G106" s="166" t="s">
        <v>186</v>
      </c>
      <c r="H106" s="167">
        <v>21</v>
      </c>
      <c r="I106" s="168"/>
      <c r="J106" s="169">
        <f>ROUND(I106*H106,2)</f>
        <v>0</v>
      </c>
      <c r="K106" s="165" t="s">
        <v>3</v>
      </c>
      <c r="L106" s="37"/>
      <c r="M106" s="170" t="s">
        <v>3</v>
      </c>
      <c r="N106" s="171" t="s">
        <v>42</v>
      </c>
      <c r="O106" s="70"/>
      <c r="P106" s="172">
        <f>O106*H106</f>
        <v>0</v>
      </c>
      <c r="Q106" s="172">
        <v>0</v>
      </c>
      <c r="R106" s="172">
        <f>Q106*H106</f>
        <v>0</v>
      </c>
      <c r="S106" s="172">
        <v>0</v>
      </c>
      <c r="T106" s="173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74" t="s">
        <v>144</v>
      </c>
      <c r="AT106" s="174" t="s">
        <v>139</v>
      </c>
      <c r="AU106" s="174" t="s">
        <v>79</v>
      </c>
      <c r="AY106" s="17" t="s">
        <v>135</v>
      </c>
      <c r="BE106" s="175">
        <f>IF(N106="základní",J106,0)</f>
        <v>0</v>
      </c>
      <c r="BF106" s="175">
        <f>IF(N106="snížená",J106,0)</f>
        <v>0</v>
      </c>
      <c r="BG106" s="175">
        <f>IF(N106="zákl. přenesená",J106,0)</f>
        <v>0</v>
      </c>
      <c r="BH106" s="175">
        <f>IF(N106="sníž. přenesená",J106,0)</f>
        <v>0</v>
      </c>
      <c r="BI106" s="175">
        <f>IF(N106="nulová",J106,0)</f>
        <v>0</v>
      </c>
      <c r="BJ106" s="17" t="s">
        <v>79</v>
      </c>
      <c r="BK106" s="175">
        <f>ROUND(I106*H106,2)</f>
        <v>0</v>
      </c>
      <c r="BL106" s="17" t="s">
        <v>144</v>
      </c>
      <c r="BM106" s="174" t="s">
        <v>230</v>
      </c>
    </row>
    <row r="107" s="2" customFormat="1" ht="16.5" customHeight="1">
      <c r="A107" s="36"/>
      <c r="B107" s="162"/>
      <c r="C107" s="163" t="s">
        <v>189</v>
      </c>
      <c r="D107" s="163" t="s">
        <v>139</v>
      </c>
      <c r="E107" s="164" t="s">
        <v>1874</v>
      </c>
      <c r="F107" s="165" t="s">
        <v>1875</v>
      </c>
      <c r="G107" s="166" t="s">
        <v>142</v>
      </c>
      <c r="H107" s="167">
        <v>0.5</v>
      </c>
      <c r="I107" s="168"/>
      <c r="J107" s="169">
        <f>ROUND(I107*H107,2)</f>
        <v>0</v>
      </c>
      <c r="K107" s="165" t="s">
        <v>3</v>
      </c>
      <c r="L107" s="37"/>
      <c r="M107" s="170" t="s">
        <v>3</v>
      </c>
      <c r="N107" s="171" t="s">
        <v>42</v>
      </c>
      <c r="O107" s="70"/>
      <c r="P107" s="172">
        <f>O107*H107</f>
        <v>0</v>
      </c>
      <c r="Q107" s="172">
        <v>0</v>
      </c>
      <c r="R107" s="172">
        <f>Q107*H107</f>
        <v>0</v>
      </c>
      <c r="S107" s="172">
        <v>0</v>
      </c>
      <c r="T107" s="173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74" t="s">
        <v>144</v>
      </c>
      <c r="AT107" s="174" t="s">
        <v>139</v>
      </c>
      <c r="AU107" s="174" t="s">
        <v>79</v>
      </c>
      <c r="AY107" s="17" t="s">
        <v>135</v>
      </c>
      <c r="BE107" s="175">
        <f>IF(N107="základní",J107,0)</f>
        <v>0</v>
      </c>
      <c r="BF107" s="175">
        <f>IF(N107="snížená",J107,0)</f>
        <v>0</v>
      </c>
      <c r="BG107" s="175">
        <f>IF(N107="zákl. přenesená",J107,0)</f>
        <v>0</v>
      </c>
      <c r="BH107" s="175">
        <f>IF(N107="sníž. přenesená",J107,0)</f>
        <v>0</v>
      </c>
      <c r="BI107" s="175">
        <f>IF(N107="nulová",J107,0)</f>
        <v>0</v>
      </c>
      <c r="BJ107" s="17" t="s">
        <v>79</v>
      </c>
      <c r="BK107" s="175">
        <f>ROUND(I107*H107,2)</f>
        <v>0</v>
      </c>
      <c r="BL107" s="17" t="s">
        <v>144</v>
      </c>
      <c r="BM107" s="174" t="s">
        <v>265</v>
      </c>
    </row>
    <row r="108" s="12" customFormat="1" ht="25.92" customHeight="1">
      <c r="A108" s="12"/>
      <c r="B108" s="149"/>
      <c r="C108" s="12"/>
      <c r="D108" s="150" t="s">
        <v>70</v>
      </c>
      <c r="E108" s="151" t="s">
        <v>1876</v>
      </c>
      <c r="F108" s="151" t="s">
        <v>1877</v>
      </c>
      <c r="G108" s="12"/>
      <c r="H108" s="12"/>
      <c r="I108" s="152"/>
      <c r="J108" s="153">
        <f>BK108</f>
        <v>0</v>
      </c>
      <c r="K108" s="12"/>
      <c r="L108" s="149"/>
      <c r="M108" s="154"/>
      <c r="N108" s="155"/>
      <c r="O108" s="155"/>
      <c r="P108" s="156">
        <f>SUM(P109:P112)</f>
        <v>0</v>
      </c>
      <c r="Q108" s="155"/>
      <c r="R108" s="156">
        <f>SUM(R109:R112)</f>
        <v>0</v>
      </c>
      <c r="S108" s="155"/>
      <c r="T108" s="157">
        <f>SUM(T109:T112)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150" t="s">
        <v>81</v>
      </c>
      <c r="AT108" s="158" t="s">
        <v>70</v>
      </c>
      <c r="AU108" s="158" t="s">
        <v>71</v>
      </c>
      <c r="AY108" s="150" t="s">
        <v>135</v>
      </c>
      <c r="BK108" s="159">
        <f>SUM(BK109:BK112)</f>
        <v>0</v>
      </c>
    </row>
    <row r="109" s="2" customFormat="1" ht="16.5" customHeight="1">
      <c r="A109" s="36"/>
      <c r="B109" s="162"/>
      <c r="C109" s="163" t="s">
        <v>491</v>
      </c>
      <c r="D109" s="163" t="s">
        <v>139</v>
      </c>
      <c r="E109" s="164" t="s">
        <v>1878</v>
      </c>
      <c r="F109" s="165" t="s">
        <v>1879</v>
      </c>
      <c r="G109" s="166" t="s">
        <v>186</v>
      </c>
      <c r="H109" s="167">
        <v>2</v>
      </c>
      <c r="I109" s="168"/>
      <c r="J109" s="169">
        <f>ROUND(I109*H109,2)</f>
        <v>0</v>
      </c>
      <c r="K109" s="165" t="s">
        <v>3</v>
      </c>
      <c r="L109" s="37"/>
      <c r="M109" s="170" t="s">
        <v>3</v>
      </c>
      <c r="N109" s="171" t="s">
        <v>42</v>
      </c>
      <c r="O109" s="70"/>
      <c r="P109" s="172">
        <f>O109*H109</f>
        <v>0</v>
      </c>
      <c r="Q109" s="172">
        <v>0</v>
      </c>
      <c r="R109" s="172">
        <f>Q109*H109</f>
        <v>0</v>
      </c>
      <c r="S109" s="172">
        <v>0</v>
      </c>
      <c r="T109" s="173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74" t="s">
        <v>295</v>
      </c>
      <c r="AT109" s="174" t="s">
        <v>139</v>
      </c>
      <c r="AU109" s="174" t="s">
        <v>79</v>
      </c>
      <c r="AY109" s="17" t="s">
        <v>135</v>
      </c>
      <c r="BE109" s="175">
        <f>IF(N109="základní",J109,0)</f>
        <v>0</v>
      </c>
      <c r="BF109" s="175">
        <f>IF(N109="snížená",J109,0)</f>
        <v>0</v>
      </c>
      <c r="BG109" s="175">
        <f>IF(N109="zákl. přenesená",J109,0)</f>
        <v>0</v>
      </c>
      <c r="BH109" s="175">
        <f>IF(N109="sníž. přenesená",J109,0)</f>
        <v>0</v>
      </c>
      <c r="BI109" s="175">
        <f>IF(N109="nulová",J109,0)</f>
        <v>0</v>
      </c>
      <c r="BJ109" s="17" t="s">
        <v>79</v>
      </c>
      <c r="BK109" s="175">
        <f>ROUND(I109*H109,2)</f>
        <v>0</v>
      </c>
      <c r="BL109" s="17" t="s">
        <v>295</v>
      </c>
      <c r="BM109" s="174" t="s">
        <v>275</v>
      </c>
    </row>
    <row r="110" s="2" customFormat="1" ht="16.5" customHeight="1">
      <c r="A110" s="36"/>
      <c r="B110" s="162"/>
      <c r="C110" s="163" t="s">
        <v>183</v>
      </c>
      <c r="D110" s="163" t="s">
        <v>139</v>
      </c>
      <c r="E110" s="164" t="s">
        <v>1880</v>
      </c>
      <c r="F110" s="165" t="s">
        <v>1881</v>
      </c>
      <c r="G110" s="166" t="s">
        <v>186</v>
      </c>
      <c r="H110" s="167">
        <v>2</v>
      </c>
      <c r="I110" s="168"/>
      <c r="J110" s="169">
        <f>ROUND(I110*H110,2)</f>
        <v>0</v>
      </c>
      <c r="K110" s="165" t="s">
        <v>3</v>
      </c>
      <c r="L110" s="37"/>
      <c r="M110" s="170" t="s">
        <v>3</v>
      </c>
      <c r="N110" s="171" t="s">
        <v>42</v>
      </c>
      <c r="O110" s="70"/>
      <c r="P110" s="172">
        <f>O110*H110</f>
        <v>0</v>
      </c>
      <c r="Q110" s="172">
        <v>0</v>
      </c>
      <c r="R110" s="172">
        <f>Q110*H110</f>
        <v>0</v>
      </c>
      <c r="S110" s="172">
        <v>0</v>
      </c>
      <c r="T110" s="173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74" t="s">
        <v>295</v>
      </c>
      <c r="AT110" s="174" t="s">
        <v>139</v>
      </c>
      <c r="AU110" s="174" t="s">
        <v>79</v>
      </c>
      <c r="AY110" s="17" t="s">
        <v>135</v>
      </c>
      <c r="BE110" s="175">
        <f>IF(N110="základní",J110,0)</f>
        <v>0</v>
      </c>
      <c r="BF110" s="175">
        <f>IF(N110="snížená",J110,0)</f>
        <v>0</v>
      </c>
      <c r="BG110" s="175">
        <f>IF(N110="zákl. přenesená",J110,0)</f>
        <v>0</v>
      </c>
      <c r="BH110" s="175">
        <f>IF(N110="sníž. přenesená",J110,0)</f>
        <v>0</v>
      </c>
      <c r="BI110" s="175">
        <f>IF(N110="nulová",J110,0)</f>
        <v>0</v>
      </c>
      <c r="BJ110" s="17" t="s">
        <v>79</v>
      </c>
      <c r="BK110" s="175">
        <f>ROUND(I110*H110,2)</f>
        <v>0</v>
      </c>
      <c r="BL110" s="17" t="s">
        <v>295</v>
      </c>
      <c r="BM110" s="174" t="s">
        <v>282</v>
      </c>
    </row>
    <row r="111" s="2" customFormat="1" ht="16.5" customHeight="1">
      <c r="A111" s="36"/>
      <c r="B111" s="162"/>
      <c r="C111" s="163" t="s">
        <v>173</v>
      </c>
      <c r="D111" s="163" t="s">
        <v>139</v>
      </c>
      <c r="E111" s="164" t="s">
        <v>1882</v>
      </c>
      <c r="F111" s="165" t="s">
        <v>1883</v>
      </c>
      <c r="G111" s="166" t="s">
        <v>186</v>
      </c>
      <c r="H111" s="167">
        <v>1</v>
      </c>
      <c r="I111" s="168"/>
      <c r="J111" s="169">
        <f>ROUND(I111*H111,2)</f>
        <v>0</v>
      </c>
      <c r="K111" s="165" t="s">
        <v>3</v>
      </c>
      <c r="L111" s="37"/>
      <c r="M111" s="170" t="s">
        <v>3</v>
      </c>
      <c r="N111" s="171" t="s">
        <v>42</v>
      </c>
      <c r="O111" s="70"/>
      <c r="P111" s="172">
        <f>O111*H111</f>
        <v>0</v>
      </c>
      <c r="Q111" s="172">
        <v>0</v>
      </c>
      <c r="R111" s="172">
        <f>Q111*H111</f>
        <v>0</v>
      </c>
      <c r="S111" s="172">
        <v>0</v>
      </c>
      <c r="T111" s="173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74" t="s">
        <v>295</v>
      </c>
      <c r="AT111" s="174" t="s">
        <v>139</v>
      </c>
      <c r="AU111" s="174" t="s">
        <v>79</v>
      </c>
      <c r="AY111" s="17" t="s">
        <v>135</v>
      </c>
      <c r="BE111" s="175">
        <f>IF(N111="základní",J111,0)</f>
        <v>0</v>
      </c>
      <c r="BF111" s="175">
        <f>IF(N111="snížená",J111,0)</f>
        <v>0</v>
      </c>
      <c r="BG111" s="175">
        <f>IF(N111="zákl. přenesená",J111,0)</f>
        <v>0</v>
      </c>
      <c r="BH111" s="175">
        <f>IF(N111="sníž. přenesená",J111,0)</f>
        <v>0</v>
      </c>
      <c r="BI111" s="175">
        <f>IF(N111="nulová",J111,0)</f>
        <v>0</v>
      </c>
      <c r="BJ111" s="17" t="s">
        <v>79</v>
      </c>
      <c r="BK111" s="175">
        <f>ROUND(I111*H111,2)</f>
        <v>0</v>
      </c>
      <c r="BL111" s="17" t="s">
        <v>295</v>
      </c>
      <c r="BM111" s="174" t="s">
        <v>513</v>
      </c>
    </row>
    <row r="112" s="2" customFormat="1" ht="16.5" customHeight="1">
      <c r="A112" s="36"/>
      <c r="B112" s="162"/>
      <c r="C112" s="163" t="s">
        <v>8</v>
      </c>
      <c r="D112" s="163" t="s">
        <v>139</v>
      </c>
      <c r="E112" s="164" t="s">
        <v>1884</v>
      </c>
      <c r="F112" s="165" t="s">
        <v>1885</v>
      </c>
      <c r="G112" s="166" t="s">
        <v>142</v>
      </c>
      <c r="H112" s="167">
        <v>0.66000000000000003</v>
      </c>
      <c r="I112" s="168"/>
      <c r="J112" s="169">
        <f>ROUND(I112*H112,2)</f>
        <v>0</v>
      </c>
      <c r="K112" s="165" t="s">
        <v>3</v>
      </c>
      <c r="L112" s="37"/>
      <c r="M112" s="170" t="s">
        <v>3</v>
      </c>
      <c r="N112" s="171" t="s">
        <v>42</v>
      </c>
      <c r="O112" s="70"/>
      <c r="P112" s="172">
        <f>O112*H112</f>
        <v>0</v>
      </c>
      <c r="Q112" s="172">
        <v>0</v>
      </c>
      <c r="R112" s="172">
        <f>Q112*H112</f>
        <v>0</v>
      </c>
      <c r="S112" s="172">
        <v>0</v>
      </c>
      <c r="T112" s="173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74" t="s">
        <v>295</v>
      </c>
      <c r="AT112" s="174" t="s">
        <v>139</v>
      </c>
      <c r="AU112" s="174" t="s">
        <v>79</v>
      </c>
      <c r="AY112" s="17" t="s">
        <v>135</v>
      </c>
      <c r="BE112" s="175">
        <f>IF(N112="základní",J112,0)</f>
        <v>0</v>
      </c>
      <c r="BF112" s="175">
        <f>IF(N112="snížená",J112,0)</f>
        <v>0</v>
      </c>
      <c r="BG112" s="175">
        <f>IF(N112="zákl. přenesená",J112,0)</f>
        <v>0</v>
      </c>
      <c r="BH112" s="175">
        <f>IF(N112="sníž. přenesená",J112,0)</f>
        <v>0</v>
      </c>
      <c r="BI112" s="175">
        <f>IF(N112="nulová",J112,0)</f>
        <v>0</v>
      </c>
      <c r="BJ112" s="17" t="s">
        <v>79</v>
      </c>
      <c r="BK112" s="175">
        <f>ROUND(I112*H112,2)</f>
        <v>0</v>
      </c>
      <c r="BL112" s="17" t="s">
        <v>295</v>
      </c>
      <c r="BM112" s="174" t="s">
        <v>741</v>
      </c>
    </row>
    <row r="113" s="12" customFormat="1" ht="25.92" customHeight="1">
      <c r="A113" s="12"/>
      <c r="B113" s="149"/>
      <c r="C113" s="12"/>
      <c r="D113" s="150" t="s">
        <v>70</v>
      </c>
      <c r="E113" s="151" t="s">
        <v>1886</v>
      </c>
      <c r="F113" s="151" t="s">
        <v>1887</v>
      </c>
      <c r="G113" s="12"/>
      <c r="H113" s="12"/>
      <c r="I113" s="152"/>
      <c r="J113" s="153">
        <f>BK113</f>
        <v>0</v>
      </c>
      <c r="K113" s="12"/>
      <c r="L113" s="149"/>
      <c r="M113" s="154"/>
      <c r="N113" s="155"/>
      <c r="O113" s="155"/>
      <c r="P113" s="156">
        <f>SUM(P114:P129)</f>
        <v>0</v>
      </c>
      <c r="Q113" s="155"/>
      <c r="R113" s="156">
        <f>SUM(R114:R129)</f>
        <v>0</v>
      </c>
      <c r="S113" s="155"/>
      <c r="T113" s="157">
        <f>SUM(T114:T129)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150" t="s">
        <v>81</v>
      </c>
      <c r="AT113" s="158" t="s">
        <v>70</v>
      </c>
      <c r="AU113" s="158" t="s">
        <v>71</v>
      </c>
      <c r="AY113" s="150" t="s">
        <v>135</v>
      </c>
      <c r="BK113" s="159">
        <f>SUM(BK114:BK129)</f>
        <v>0</v>
      </c>
    </row>
    <row r="114" s="2" customFormat="1" ht="16.5" customHeight="1">
      <c r="A114" s="36"/>
      <c r="B114" s="162"/>
      <c r="C114" s="163" t="s">
        <v>138</v>
      </c>
      <c r="D114" s="163" t="s">
        <v>139</v>
      </c>
      <c r="E114" s="164" t="s">
        <v>1888</v>
      </c>
      <c r="F114" s="165" t="s">
        <v>1889</v>
      </c>
      <c r="G114" s="166" t="s">
        <v>294</v>
      </c>
      <c r="H114" s="167">
        <v>300</v>
      </c>
      <c r="I114" s="168"/>
      <c r="J114" s="169">
        <f>ROUND(I114*H114,2)</f>
        <v>0</v>
      </c>
      <c r="K114" s="165" t="s">
        <v>3</v>
      </c>
      <c r="L114" s="37"/>
      <c r="M114" s="170" t="s">
        <v>3</v>
      </c>
      <c r="N114" s="171" t="s">
        <v>42</v>
      </c>
      <c r="O114" s="70"/>
      <c r="P114" s="172">
        <f>O114*H114</f>
        <v>0</v>
      </c>
      <c r="Q114" s="172">
        <v>0</v>
      </c>
      <c r="R114" s="172">
        <f>Q114*H114</f>
        <v>0</v>
      </c>
      <c r="S114" s="172">
        <v>0</v>
      </c>
      <c r="T114" s="173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74" t="s">
        <v>295</v>
      </c>
      <c r="AT114" s="174" t="s">
        <v>139</v>
      </c>
      <c r="AU114" s="174" t="s">
        <v>79</v>
      </c>
      <c r="AY114" s="17" t="s">
        <v>135</v>
      </c>
      <c r="BE114" s="175">
        <f>IF(N114="základní",J114,0)</f>
        <v>0</v>
      </c>
      <c r="BF114" s="175">
        <f>IF(N114="snížená",J114,0)</f>
        <v>0</v>
      </c>
      <c r="BG114" s="175">
        <f>IF(N114="zákl. přenesená",J114,0)</f>
        <v>0</v>
      </c>
      <c r="BH114" s="175">
        <f>IF(N114="sníž. přenesená",J114,0)</f>
        <v>0</v>
      </c>
      <c r="BI114" s="175">
        <f>IF(N114="nulová",J114,0)</f>
        <v>0</v>
      </c>
      <c r="BJ114" s="17" t="s">
        <v>79</v>
      </c>
      <c r="BK114" s="175">
        <f>ROUND(I114*H114,2)</f>
        <v>0</v>
      </c>
      <c r="BL114" s="17" t="s">
        <v>295</v>
      </c>
      <c r="BM114" s="174" t="s">
        <v>705</v>
      </c>
    </row>
    <row r="115" s="2" customFormat="1" ht="16.5" customHeight="1">
      <c r="A115" s="36"/>
      <c r="B115" s="162"/>
      <c r="C115" s="163" t="s">
        <v>148</v>
      </c>
      <c r="D115" s="163" t="s">
        <v>139</v>
      </c>
      <c r="E115" s="164" t="s">
        <v>1890</v>
      </c>
      <c r="F115" s="165" t="s">
        <v>1891</v>
      </c>
      <c r="G115" s="166" t="s">
        <v>186</v>
      </c>
      <c r="H115" s="167">
        <v>100</v>
      </c>
      <c r="I115" s="168"/>
      <c r="J115" s="169">
        <f>ROUND(I115*H115,2)</f>
        <v>0</v>
      </c>
      <c r="K115" s="165" t="s">
        <v>3</v>
      </c>
      <c r="L115" s="37"/>
      <c r="M115" s="170" t="s">
        <v>3</v>
      </c>
      <c r="N115" s="171" t="s">
        <v>42</v>
      </c>
      <c r="O115" s="70"/>
      <c r="P115" s="172">
        <f>O115*H115</f>
        <v>0</v>
      </c>
      <c r="Q115" s="172">
        <v>0</v>
      </c>
      <c r="R115" s="172">
        <f>Q115*H115</f>
        <v>0</v>
      </c>
      <c r="S115" s="172">
        <v>0</v>
      </c>
      <c r="T115" s="173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74" t="s">
        <v>295</v>
      </c>
      <c r="AT115" s="174" t="s">
        <v>139</v>
      </c>
      <c r="AU115" s="174" t="s">
        <v>79</v>
      </c>
      <c r="AY115" s="17" t="s">
        <v>135</v>
      </c>
      <c r="BE115" s="175">
        <f>IF(N115="základní",J115,0)</f>
        <v>0</v>
      </c>
      <c r="BF115" s="175">
        <f>IF(N115="snížená",J115,0)</f>
        <v>0</v>
      </c>
      <c r="BG115" s="175">
        <f>IF(N115="zákl. přenesená",J115,0)</f>
        <v>0</v>
      </c>
      <c r="BH115" s="175">
        <f>IF(N115="sníž. přenesená",J115,0)</f>
        <v>0</v>
      </c>
      <c r="BI115" s="175">
        <f>IF(N115="nulová",J115,0)</f>
        <v>0</v>
      </c>
      <c r="BJ115" s="17" t="s">
        <v>79</v>
      </c>
      <c r="BK115" s="175">
        <f>ROUND(I115*H115,2)</f>
        <v>0</v>
      </c>
      <c r="BL115" s="17" t="s">
        <v>295</v>
      </c>
      <c r="BM115" s="174" t="s">
        <v>714</v>
      </c>
    </row>
    <row r="116" s="2" customFormat="1" ht="16.5" customHeight="1">
      <c r="A116" s="36"/>
      <c r="B116" s="162"/>
      <c r="C116" s="163" t="s">
        <v>154</v>
      </c>
      <c r="D116" s="163" t="s">
        <v>139</v>
      </c>
      <c r="E116" s="164" t="s">
        <v>1892</v>
      </c>
      <c r="F116" s="165" t="s">
        <v>1893</v>
      </c>
      <c r="G116" s="166" t="s">
        <v>186</v>
      </c>
      <c r="H116" s="167">
        <v>25</v>
      </c>
      <c r="I116" s="168"/>
      <c r="J116" s="169">
        <f>ROUND(I116*H116,2)</f>
        <v>0</v>
      </c>
      <c r="K116" s="165" t="s">
        <v>3</v>
      </c>
      <c r="L116" s="37"/>
      <c r="M116" s="170" t="s">
        <v>3</v>
      </c>
      <c r="N116" s="171" t="s">
        <v>42</v>
      </c>
      <c r="O116" s="70"/>
      <c r="P116" s="172">
        <f>O116*H116</f>
        <v>0</v>
      </c>
      <c r="Q116" s="172">
        <v>0</v>
      </c>
      <c r="R116" s="172">
        <f>Q116*H116</f>
        <v>0</v>
      </c>
      <c r="S116" s="172">
        <v>0</v>
      </c>
      <c r="T116" s="173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74" t="s">
        <v>295</v>
      </c>
      <c r="AT116" s="174" t="s">
        <v>139</v>
      </c>
      <c r="AU116" s="174" t="s">
        <v>79</v>
      </c>
      <c r="AY116" s="17" t="s">
        <v>135</v>
      </c>
      <c r="BE116" s="175">
        <f>IF(N116="základní",J116,0)</f>
        <v>0</v>
      </c>
      <c r="BF116" s="175">
        <f>IF(N116="snížená",J116,0)</f>
        <v>0</v>
      </c>
      <c r="BG116" s="175">
        <f>IF(N116="zákl. přenesená",J116,0)</f>
        <v>0</v>
      </c>
      <c r="BH116" s="175">
        <f>IF(N116="sníž. přenesená",J116,0)</f>
        <v>0</v>
      </c>
      <c r="BI116" s="175">
        <f>IF(N116="nulová",J116,0)</f>
        <v>0</v>
      </c>
      <c r="BJ116" s="17" t="s">
        <v>79</v>
      </c>
      <c r="BK116" s="175">
        <f>ROUND(I116*H116,2)</f>
        <v>0</v>
      </c>
      <c r="BL116" s="17" t="s">
        <v>295</v>
      </c>
      <c r="BM116" s="174" t="s">
        <v>688</v>
      </c>
    </row>
    <row r="117" s="2" customFormat="1" ht="21.75" customHeight="1">
      <c r="A117" s="36"/>
      <c r="B117" s="162"/>
      <c r="C117" s="163" t="s">
        <v>159</v>
      </c>
      <c r="D117" s="163" t="s">
        <v>139</v>
      </c>
      <c r="E117" s="164" t="s">
        <v>1894</v>
      </c>
      <c r="F117" s="165" t="s">
        <v>1895</v>
      </c>
      <c r="G117" s="166" t="s">
        <v>294</v>
      </c>
      <c r="H117" s="167">
        <v>178</v>
      </c>
      <c r="I117" s="168"/>
      <c r="J117" s="169">
        <f>ROUND(I117*H117,2)</f>
        <v>0</v>
      </c>
      <c r="K117" s="165" t="s">
        <v>3</v>
      </c>
      <c r="L117" s="37"/>
      <c r="M117" s="170" t="s">
        <v>3</v>
      </c>
      <c r="N117" s="171" t="s">
        <v>42</v>
      </c>
      <c r="O117" s="70"/>
      <c r="P117" s="172">
        <f>O117*H117</f>
        <v>0</v>
      </c>
      <c r="Q117" s="172">
        <v>0</v>
      </c>
      <c r="R117" s="172">
        <f>Q117*H117</f>
        <v>0</v>
      </c>
      <c r="S117" s="172">
        <v>0</v>
      </c>
      <c r="T117" s="173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74" t="s">
        <v>295</v>
      </c>
      <c r="AT117" s="174" t="s">
        <v>139</v>
      </c>
      <c r="AU117" s="174" t="s">
        <v>79</v>
      </c>
      <c r="AY117" s="17" t="s">
        <v>135</v>
      </c>
      <c r="BE117" s="175">
        <f>IF(N117="základní",J117,0)</f>
        <v>0</v>
      </c>
      <c r="BF117" s="175">
        <f>IF(N117="snížená",J117,0)</f>
        <v>0</v>
      </c>
      <c r="BG117" s="175">
        <f>IF(N117="zákl. přenesená",J117,0)</f>
        <v>0</v>
      </c>
      <c r="BH117" s="175">
        <f>IF(N117="sníž. přenesená",J117,0)</f>
        <v>0</v>
      </c>
      <c r="BI117" s="175">
        <f>IF(N117="nulová",J117,0)</f>
        <v>0</v>
      </c>
      <c r="BJ117" s="17" t="s">
        <v>79</v>
      </c>
      <c r="BK117" s="175">
        <f>ROUND(I117*H117,2)</f>
        <v>0</v>
      </c>
      <c r="BL117" s="17" t="s">
        <v>295</v>
      </c>
      <c r="BM117" s="174" t="s">
        <v>661</v>
      </c>
    </row>
    <row r="118" s="2" customFormat="1" ht="21.75" customHeight="1">
      <c r="A118" s="36"/>
      <c r="B118" s="162"/>
      <c r="C118" s="163" t="s">
        <v>163</v>
      </c>
      <c r="D118" s="163" t="s">
        <v>139</v>
      </c>
      <c r="E118" s="164" t="s">
        <v>1896</v>
      </c>
      <c r="F118" s="165" t="s">
        <v>1897</v>
      </c>
      <c r="G118" s="166" t="s">
        <v>294</v>
      </c>
      <c r="H118" s="167">
        <v>41</v>
      </c>
      <c r="I118" s="168"/>
      <c r="J118" s="169">
        <f>ROUND(I118*H118,2)</f>
        <v>0</v>
      </c>
      <c r="K118" s="165" t="s">
        <v>3</v>
      </c>
      <c r="L118" s="37"/>
      <c r="M118" s="170" t="s">
        <v>3</v>
      </c>
      <c r="N118" s="171" t="s">
        <v>42</v>
      </c>
      <c r="O118" s="70"/>
      <c r="P118" s="172">
        <f>O118*H118</f>
        <v>0</v>
      </c>
      <c r="Q118" s="172">
        <v>0</v>
      </c>
      <c r="R118" s="172">
        <f>Q118*H118</f>
        <v>0</v>
      </c>
      <c r="S118" s="172">
        <v>0</v>
      </c>
      <c r="T118" s="173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74" t="s">
        <v>295</v>
      </c>
      <c r="AT118" s="174" t="s">
        <v>139</v>
      </c>
      <c r="AU118" s="174" t="s">
        <v>79</v>
      </c>
      <c r="AY118" s="17" t="s">
        <v>135</v>
      </c>
      <c r="BE118" s="175">
        <f>IF(N118="základní",J118,0)</f>
        <v>0</v>
      </c>
      <c r="BF118" s="175">
        <f>IF(N118="snížená",J118,0)</f>
        <v>0</v>
      </c>
      <c r="BG118" s="175">
        <f>IF(N118="zákl. přenesená",J118,0)</f>
        <v>0</v>
      </c>
      <c r="BH118" s="175">
        <f>IF(N118="sníž. přenesená",J118,0)</f>
        <v>0</v>
      </c>
      <c r="BI118" s="175">
        <f>IF(N118="nulová",J118,0)</f>
        <v>0</v>
      </c>
      <c r="BJ118" s="17" t="s">
        <v>79</v>
      </c>
      <c r="BK118" s="175">
        <f>ROUND(I118*H118,2)</f>
        <v>0</v>
      </c>
      <c r="BL118" s="17" t="s">
        <v>295</v>
      </c>
      <c r="BM118" s="174" t="s">
        <v>732</v>
      </c>
    </row>
    <row r="119" s="2" customFormat="1" ht="21.75" customHeight="1">
      <c r="A119" s="36"/>
      <c r="B119" s="162"/>
      <c r="C119" s="163" t="s">
        <v>168</v>
      </c>
      <c r="D119" s="163" t="s">
        <v>139</v>
      </c>
      <c r="E119" s="164" t="s">
        <v>1898</v>
      </c>
      <c r="F119" s="165" t="s">
        <v>1899</v>
      </c>
      <c r="G119" s="166" t="s">
        <v>294</v>
      </c>
      <c r="H119" s="167">
        <v>23</v>
      </c>
      <c r="I119" s="168"/>
      <c r="J119" s="169">
        <f>ROUND(I119*H119,2)</f>
        <v>0</v>
      </c>
      <c r="K119" s="165" t="s">
        <v>3</v>
      </c>
      <c r="L119" s="37"/>
      <c r="M119" s="170" t="s">
        <v>3</v>
      </c>
      <c r="N119" s="171" t="s">
        <v>42</v>
      </c>
      <c r="O119" s="70"/>
      <c r="P119" s="172">
        <f>O119*H119</f>
        <v>0</v>
      </c>
      <c r="Q119" s="172">
        <v>0</v>
      </c>
      <c r="R119" s="172">
        <f>Q119*H119</f>
        <v>0</v>
      </c>
      <c r="S119" s="172">
        <v>0</v>
      </c>
      <c r="T119" s="173">
        <f>S119*H119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R119" s="174" t="s">
        <v>295</v>
      </c>
      <c r="AT119" s="174" t="s">
        <v>139</v>
      </c>
      <c r="AU119" s="174" t="s">
        <v>79</v>
      </c>
      <c r="AY119" s="17" t="s">
        <v>135</v>
      </c>
      <c r="BE119" s="175">
        <f>IF(N119="základní",J119,0)</f>
        <v>0</v>
      </c>
      <c r="BF119" s="175">
        <f>IF(N119="snížená",J119,0)</f>
        <v>0</v>
      </c>
      <c r="BG119" s="175">
        <f>IF(N119="zákl. přenesená",J119,0)</f>
        <v>0</v>
      </c>
      <c r="BH119" s="175">
        <f>IF(N119="sníž. přenesená",J119,0)</f>
        <v>0</v>
      </c>
      <c r="BI119" s="175">
        <f>IF(N119="nulová",J119,0)</f>
        <v>0</v>
      </c>
      <c r="BJ119" s="17" t="s">
        <v>79</v>
      </c>
      <c r="BK119" s="175">
        <f>ROUND(I119*H119,2)</f>
        <v>0</v>
      </c>
      <c r="BL119" s="17" t="s">
        <v>295</v>
      </c>
      <c r="BM119" s="174" t="s">
        <v>723</v>
      </c>
    </row>
    <row r="120" s="2" customFormat="1" ht="21.75" customHeight="1">
      <c r="A120" s="36"/>
      <c r="B120" s="162"/>
      <c r="C120" s="163" t="s">
        <v>207</v>
      </c>
      <c r="D120" s="163" t="s">
        <v>139</v>
      </c>
      <c r="E120" s="164" t="s">
        <v>1900</v>
      </c>
      <c r="F120" s="165" t="s">
        <v>1901</v>
      </c>
      <c r="G120" s="166" t="s">
        <v>294</v>
      </c>
      <c r="H120" s="167">
        <v>44</v>
      </c>
      <c r="I120" s="168"/>
      <c r="J120" s="169">
        <f>ROUND(I120*H120,2)</f>
        <v>0</v>
      </c>
      <c r="K120" s="165" t="s">
        <v>3</v>
      </c>
      <c r="L120" s="37"/>
      <c r="M120" s="170" t="s">
        <v>3</v>
      </c>
      <c r="N120" s="171" t="s">
        <v>42</v>
      </c>
      <c r="O120" s="70"/>
      <c r="P120" s="172">
        <f>O120*H120</f>
        <v>0</v>
      </c>
      <c r="Q120" s="172">
        <v>0</v>
      </c>
      <c r="R120" s="172">
        <f>Q120*H120</f>
        <v>0</v>
      </c>
      <c r="S120" s="172">
        <v>0</v>
      </c>
      <c r="T120" s="173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74" t="s">
        <v>295</v>
      </c>
      <c r="AT120" s="174" t="s">
        <v>139</v>
      </c>
      <c r="AU120" s="174" t="s">
        <v>79</v>
      </c>
      <c r="AY120" s="17" t="s">
        <v>135</v>
      </c>
      <c r="BE120" s="175">
        <f>IF(N120="základní",J120,0)</f>
        <v>0</v>
      </c>
      <c r="BF120" s="175">
        <f>IF(N120="snížená",J120,0)</f>
        <v>0</v>
      </c>
      <c r="BG120" s="175">
        <f>IF(N120="zákl. přenesená",J120,0)</f>
        <v>0</v>
      </c>
      <c r="BH120" s="175">
        <f>IF(N120="sníž. přenesená",J120,0)</f>
        <v>0</v>
      </c>
      <c r="BI120" s="175">
        <f>IF(N120="nulová",J120,0)</f>
        <v>0</v>
      </c>
      <c r="BJ120" s="17" t="s">
        <v>79</v>
      </c>
      <c r="BK120" s="175">
        <f>ROUND(I120*H120,2)</f>
        <v>0</v>
      </c>
      <c r="BL120" s="17" t="s">
        <v>295</v>
      </c>
      <c r="BM120" s="174" t="s">
        <v>384</v>
      </c>
    </row>
    <row r="121" s="2" customFormat="1" ht="21.75" customHeight="1">
      <c r="A121" s="36"/>
      <c r="B121" s="162"/>
      <c r="C121" s="163" t="s">
        <v>249</v>
      </c>
      <c r="D121" s="163" t="s">
        <v>139</v>
      </c>
      <c r="E121" s="164" t="s">
        <v>1902</v>
      </c>
      <c r="F121" s="165" t="s">
        <v>1903</v>
      </c>
      <c r="G121" s="166" t="s">
        <v>294</v>
      </c>
      <c r="H121" s="167">
        <v>17</v>
      </c>
      <c r="I121" s="168"/>
      <c r="J121" s="169">
        <f>ROUND(I121*H121,2)</f>
        <v>0</v>
      </c>
      <c r="K121" s="165" t="s">
        <v>3</v>
      </c>
      <c r="L121" s="37"/>
      <c r="M121" s="170" t="s">
        <v>3</v>
      </c>
      <c r="N121" s="171" t="s">
        <v>42</v>
      </c>
      <c r="O121" s="70"/>
      <c r="P121" s="172">
        <f>O121*H121</f>
        <v>0</v>
      </c>
      <c r="Q121" s="172">
        <v>0</v>
      </c>
      <c r="R121" s="172">
        <f>Q121*H121</f>
        <v>0</v>
      </c>
      <c r="S121" s="172">
        <v>0</v>
      </c>
      <c r="T121" s="173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74" t="s">
        <v>295</v>
      </c>
      <c r="AT121" s="174" t="s">
        <v>139</v>
      </c>
      <c r="AU121" s="174" t="s">
        <v>79</v>
      </c>
      <c r="AY121" s="17" t="s">
        <v>135</v>
      </c>
      <c r="BE121" s="175">
        <f>IF(N121="základní",J121,0)</f>
        <v>0</v>
      </c>
      <c r="BF121" s="175">
        <f>IF(N121="snížená",J121,0)</f>
        <v>0</v>
      </c>
      <c r="BG121" s="175">
        <f>IF(N121="zákl. přenesená",J121,0)</f>
        <v>0</v>
      </c>
      <c r="BH121" s="175">
        <f>IF(N121="sníž. přenesená",J121,0)</f>
        <v>0</v>
      </c>
      <c r="BI121" s="175">
        <f>IF(N121="nulová",J121,0)</f>
        <v>0</v>
      </c>
      <c r="BJ121" s="17" t="s">
        <v>79</v>
      </c>
      <c r="BK121" s="175">
        <f>ROUND(I121*H121,2)</f>
        <v>0</v>
      </c>
      <c r="BL121" s="17" t="s">
        <v>295</v>
      </c>
      <c r="BM121" s="174" t="s">
        <v>394</v>
      </c>
    </row>
    <row r="122" s="2" customFormat="1" ht="16.5" customHeight="1">
      <c r="A122" s="36"/>
      <c r="B122" s="162"/>
      <c r="C122" s="163" t="s">
        <v>323</v>
      </c>
      <c r="D122" s="163" t="s">
        <v>139</v>
      </c>
      <c r="E122" s="164" t="s">
        <v>1904</v>
      </c>
      <c r="F122" s="165" t="s">
        <v>1905</v>
      </c>
      <c r="G122" s="166" t="s">
        <v>294</v>
      </c>
      <c r="H122" s="167">
        <v>46</v>
      </c>
      <c r="I122" s="168"/>
      <c r="J122" s="169">
        <f>ROUND(I122*H122,2)</f>
        <v>0</v>
      </c>
      <c r="K122" s="165" t="s">
        <v>3</v>
      </c>
      <c r="L122" s="37"/>
      <c r="M122" s="170" t="s">
        <v>3</v>
      </c>
      <c r="N122" s="171" t="s">
        <v>42</v>
      </c>
      <c r="O122" s="70"/>
      <c r="P122" s="172">
        <f>O122*H122</f>
        <v>0</v>
      </c>
      <c r="Q122" s="172">
        <v>0</v>
      </c>
      <c r="R122" s="172">
        <f>Q122*H122</f>
        <v>0</v>
      </c>
      <c r="S122" s="172">
        <v>0</v>
      </c>
      <c r="T122" s="173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74" t="s">
        <v>295</v>
      </c>
      <c r="AT122" s="174" t="s">
        <v>139</v>
      </c>
      <c r="AU122" s="174" t="s">
        <v>79</v>
      </c>
      <c r="AY122" s="17" t="s">
        <v>135</v>
      </c>
      <c r="BE122" s="175">
        <f>IF(N122="základní",J122,0)</f>
        <v>0</v>
      </c>
      <c r="BF122" s="175">
        <f>IF(N122="snížená",J122,0)</f>
        <v>0</v>
      </c>
      <c r="BG122" s="175">
        <f>IF(N122="zákl. přenesená",J122,0)</f>
        <v>0</v>
      </c>
      <c r="BH122" s="175">
        <f>IF(N122="sníž. přenesená",J122,0)</f>
        <v>0</v>
      </c>
      <c r="BI122" s="175">
        <f>IF(N122="nulová",J122,0)</f>
        <v>0</v>
      </c>
      <c r="BJ122" s="17" t="s">
        <v>79</v>
      </c>
      <c r="BK122" s="175">
        <f>ROUND(I122*H122,2)</f>
        <v>0</v>
      </c>
      <c r="BL122" s="17" t="s">
        <v>295</v>
      </c>
      <c r="BM122" s="174" t="s">
        <v>630</v>
      </c>
    </row>
    <row r="123" s="2" customFormat="1" ht="16.5" customHeight="1">
      <c r="A123" s="36"/>
      <c r="B123" s="162"/>
      <c r="C123" s="163" t="s">
        <v>330</v>
      </c>
      <c r="D123" s="163" t="s">
        <v>139</v>
      </c>
      <c r="E123" s="164" t="s">
        <v>1906</v>
      </c>
      <c r="F123" s="165" t="s">
        <v>1907</v>
      </c>
      <c r="G123" s="166" t="s">
        <v>294</v>
      </c>
      <c r="H123" s="167">
        <v>6</v>
      </c>
      <c r="I123" s="168"/>
      <c r="J123" s="169">
        <f>ROUND(I123*H123,2)</f>
        <v>0</v>
      </c>
      <c r="K123" s="165" t="s">
        <v>3</v>
      </c>
      <c r="L123" s="37"/>
      <c r="M123" s="170" t="s">
        <v>3</v>
      </c>
      <c r="N123" s="171" t="s">
        <v>42</v>
      </c>
      <c r="O123" s="70"/>
      <c r="P123" s="172">
        <f>O123*H123</f>
        <v>0</v>
      </c>
      <c r="Q123" s="172">
        <v>0</v>
      </c>
      <c r="R123" s="172">
        <f>Q123*H123</f>
        <v>0</v>
      </c>
      <c r="S123" s="172">
        <v>0</v>
      </c>
      <c r="T123" s="173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74" t="s">
        <v>295</v>
      </c>
      <c r="AT123" s="174" t="s">
        <v>139</v>
      </c>
      <c r="AU123" s="174" t="s">
        <v>79</v>
      </c>
      <c r="AY123" s="17" t="s">
        <v>135</v>
      </c>
      <c r="BE123" s="175">
        <f>IF(N123="základní",J123,0)</f>
        <v>0</v>
      </c>
      <c r="BF123" s="175">
        <f>IF(N123="snížená",J123,0)</f>
        <v>0</v>
      </c>
      <c r="BG123" s="175">
        <f>IF(N123="zákl. přenesená",J123,0)</f>
        <v>0</v>
      </c>
      <c r="BH123" s="175">
        <f>IF(N123="sníž. přenesená",J123,0)</f>
        <v>0</v>
      </c>
      <c r="BI123" s="175">
        <f>IF(N123="nulová",J123,0)</f>
        <v>0</v>
      </c>
      <c r="BJ123" s="17" t="s">
        <v>79</v>
      </c>
      <c r="BK123" s="175">
        <f>ROUND(I123*H123,2)</f>
        <v>0</v>
      </c>
      <c r="BL123" s="17" t="s">
        <v>295</v>
      </c>
      <c r="BM123" s="174" t="s">
        <v>1145</v>
      </c>
    </row>
    <row r="124" s="2" customFormat="1" ht="21.75" customHeight="1">
      <c r="A124" s="36"/>
      <c r="B124" s="162"/>
      <c r="C124" s="163" t="s">
        <v>230</v>
      </c>
      <c r="D124" s="163" t="s">
        <v>139</v>
      </c>
      <c r="E124" s="164" t="s">
        <v>1908</v>
      </c>
      <c r="F124" s="165" t="s">
        <v>1909</v>
      </c>
      <c r="G124" s="166" t="s">
        <v>294</v>
      </c>
      <c r="H124" s="167">
        <v>22</v>
      </c>
      <c r="I124" s="168"/>
      <c r="J124" s="169">
        <f>ROUND(I124*H124,2)</f>
        <v>0</v>
      </c>
      <c r="K124" s="165" t="s">
        <v>3</v>
      </c>
      <c r="L124" s="37"/>
      <c r="M124" s="170" t="s">
        <v>3</v>
      </c>
      <c r="N124" s="171" t="s">
        <v>42</v>
      </c>
      <c r="O124" s="70"/>
      <c r="P124" s="172">
        <f>O124*H124</f>
        <v>0</v>
      </c>
      <c r="Q124" s="172">
        <v>0</v>
      </c>
      <c r="R124" s="172">
        <f>Q124*H124</f>
        <v>0</v>
      </c>
      <c r="S124" s="172">
        <v>0</v>
      </c>
      <c r="T124" s="173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74" t="s">
        <v>295</v>
      </c>
      <c r="AT124" s="174" t="s">
        <v>139</v>
      </c>
      <c r="AU124" s="174" t="s">
        <v>79</v>
      </c>
      <c r="AY124" s="17" t="s">
        <v>135</v>
      </c>
      <c r="BE124" s="175">
        <f>IF(N124="základní",J124,0)</f>
        <v>0</v>
      </c>
      <c r="BF124" s="175">
        <f>IF(N124="snížená",J124,0)</f>
        <v>0</v>
      </c>
      <c r="BG124" s="175">
        <f>IF(N124="zákl. přenesená",J124,0)</f>
        <v>0</v>
      </c>
      <c r="BH124" s="175">
        <f>IF(N124="sníž. přenesená",J124,0)</f>
        <v>0</v>
      </c>
      <c r="BI124" s="175">
        <f>IF(N124="nulová",J124,0)</f>
        <v>0</v>
      </c>
      <c r="BJ124" s="17" t="s">
        <v>79</v>
      </c>
      <c r="BK124" s="175">
        <f>ROUND(I124*H124,2)</f>
        <v>0</v>
      </c>
      <c r="BL124" s="17" t="s">
        <v>295</v>
      </c>
      <c r="BM124" s="174" t="s">
        <v>1031</v>
      </c>
    </row>
    <row r="125" s="2" customFormat="1" ht="21.75" customHeight="1">
      <c r="A125" s="36"/>
      <c r="B125" s="162"/>
      <c r="C125" s="163" t="s">
        <v>260</v>
      </c>
      <c r="D125" s="163" t="s">
        <v>139</v>
      </c>
      <c r="E125" s="164" t="s">
        <v>1910</v>
      </c>
      <c r="F125" s="165" t="s">
        <v>1911</v>
      </c>
      <c r="G125" s="166" t="s">
        <v>294</v>
      </c>
      <c r="H125" s="167">
        <v>14</v>
      </c>
      <c r="I125" s="168"/>
      <c r="J125" s="169">
        <f>ROUND(I125*H125,2)</f>
        <v>0</v>
      </c>
      <c r="K125" s="165" t="s">
        <v>3</v>
      </c>
      <c r="L125" s="37"/>
      <c r="M125" s="170" t="s">
        <v>3</v>
      </c>
      <c r="N125" s="171" t="s">
        <v>42</v>
      </c>
      <c r="O125" s="70"/>
      <c r="P125" s="172">
        <f>O125*H125</f>
        <v>0</v>
      </c>
      <c r="Q125" s="172">
        <v>0</v>
      </c>
      <c r="R125" s="172">
        <f>Q125*H125</f>
        <v>0</v>
      </c>
      <c r="S125" s="172">
        <v>0</v>
      </c>
      <c r="T125" s="173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74" t="s">
        <v>295</v>
      </c>
      <c r="AT125" s="174" t="s">
        <v>139</v>
      </c>
      <c r="AU125" s="174" t="s">
        <v>79</v>
      </c>
      <c r="AY125" s="17" t="s">
        <v>135</v>
      </c>
      <c r="BE125" s="175">
        <f>IF(N125="základní",J125,0)</f>
        <v>0</v>
      </c>
      <c r="BF125" s="175">
        <f>IF(N125="snížená",J125,0)</f>
        <v>0</v>
      </c>
      <c r="BG125" s="175">
        <f>IF(N125="zákl. přenesená",J125,0)</f>
        <v>0</v>
      </c>
      <c r="BH125" s="175">
        <f>IF(N125="sníž. přenesená",J125,0)</f>
        <v>0</v>
      </c>
      <c r="BI125" s="175">
        <f>IF(N125="nulová",J125,0)</f>
        <v>0</v>
      </c>
      <c r="BJ125" s="17" t="s">
        <v>79</v>
      </c>
      <c r="BK125" s="175">
        <f>ROUND(I125*H125,2)</f>
        <v>0</v>
      </c>
      <c r="BL125" s="17" t="s">
        <v>295</v>
      </c>
      <c r="BM125" s="174" t="s">
        <v>1151</v>
      </c>
    </row>
    <row r="126" s="2" customFormat="1" ht="21.75" customHeight="1">
      <c r="A126" s="36"/>
      <c r="B126" s="162"/>
      <c r="C126" s="163" t="s">
        <v>265</v>
      </c>
      <c r="D126" s="163" t="s">
        <v>139</v>
      </c>
      <c r="E126" s="164" t="s">
        <v>1912</v>
      </c>
      <c r="F126" s="165" t="s">
        <v>1913</v>
      </c>
      <c r="G126" s="166" t="s">
        <v>294</v>
      </c>
      <c r="H126" s="167">
        <v>42</v>
      </c>
      <c r="I126" s="168"/>
      <c r="J126" s="169">
        <f>ROUND(I126*H126,2)</f>
        <v>0</v>
      </c>
      <c r="K126" s="165" t="s">
        <v>3</v>
      </c>
      <c r="L126" s="37"/>
      <c r="M126" s="170" t="s">
        <v>3</v>
      </c>
      <c r="N126" s="171" t="s">
        <v>42</v>
      </c>
      <c r="O126" s="70"/>
      <c r="P126" s="172">
        <f>O126*H126</f>
        <v>0</v>
      </c>
      <c r="Q126" s="172">
        <v>0</v>
      </c>
      <c r="R126" s="172">
        <f>Q126*H126</f>
        <v>0</v>
      </c>
      <c r="S126" s="172">
        <v>0</v>
      </c>
      <c r="T126" s="173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74" t="s">
        <v>295</v>
      </c>
      <c r="AT126" s="174" t="s">
        <v>139</v>
      </c>
      <c r="AU126" s="174" t="s">
        <v>79</v>
      </c>
      <c r="AY126" s="17" t="s">
        <v>135</v>
      </c>
      <c r="BE126" s="175">
        <f>IF(N126="základní",J126,0)</f>
        <v>0</v>
      </c>
      <c r="BF126" s="175">
        <f>IF(N126="snížená",J126,0)</f>
        <v>0</v>
      </c>
      <c r="BG126" s="175">
        <f>IF(N126="zákl. přenesená",J126,0)</f>
        <v>0</v>
      </c>
      <c r="BH126" s="175">
        <f>IF(N126="sníž. přenesená",J126,0)</f>
        <v>0</v>
      </c>
      <c r="BI126" s="175">
        <f>IF(N126="nulová",J126,0)</f>
        <v>0</v>
      </c>
      <c r="BJ126" s="17" t="s">
        <v>79</v>
      </c>
      <c r="BK126" s="175">
        <f>ROUND(I126*H126,2)</f>
        <v>0</v>
      </c>
      <c r="BL126" s="17" t="s">
        <v>295</v>
      </c>
      <c r="BM126" s="174" t="s">
        <v>975</v>
      </c>
    </row>
    <row r="127" s="2" customFormat="1" ht="24.15" customHeight="1">
      <c r="A127" s="36"/>
      <c r="B127" s="162"/>
      <c r="C127" s="163" t="s">
        <v>270</v>
      </c>
      <c r="D127" s="163" t="s">
        <v>139</v>
      </c>
      <c r="E127" s="164" t="s">
        <v>1914</v>
      </c>
      <c r="F127" s="165" t="s">
        <v>1915</v>
      </c>
      <c r="G127" s="166" t="s">
        <v>294</v>
      </c>
      <c r="H127" s="167">
        <v>17</v>
      </c>
      <c r="I127" s="168"/>
      <c r="J127" s="169">
        <f>ROUND(I127*H127,2)</f>
        <v>0</v>
      </c>
      <c r="K127" s="165" t="s">
        <v>3</v>
      </c>
      <c r="L127" s="37"/>
      <c r="M127" s="170" t="s">
        <v>3</v>
      </c>
      <c r="N127" s="171" t="s">
        <v>42</v>
      </c>
      <c r="O127" s="70"/>
      <c r="P127" s="172">
        <f>O127*H127</f>
        <v>0</v>
      </c>
      <c r="Q127" s="172">
        <v>0</v>
      </c>
      <c r="R127" s="172">
        <f>Q127*H127</f>
        <v>0</v>
      </c>
      <c r="S127" s="172">
        <v>0</v>
      </c>
      <c r="T127" s="173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74" t="s">
        <v>295</v>
      </c>
      <c r="AT127" s="174" t="s">
        <v>139</v>
      </c>
      <c r="AU127" s="174" t="s">
        <v>79</v>
      </c>
      <c r="AY127" s="17" t="s">
        <v>135</v>
      </c>
      <c r="BE127" s="175">
        <f>IF(N127="základní",J127,0)</f>
        <v>0</v>
      </c>
      <c r="BF127" s="175">
        <f>IF(N127="snížená",J127,0)</f>
        <v>0</v>
      </c>
      <c r="BG127" s="175">
        <f>IF(N127="zákl. přenesená",J127,0)</f>
        <v>0</v>
      </c>
      <c r="BH127" s="175">
        <f>IF(N127="sníž. přenesená",J127,0)</f>
        <v>0</v>
      </c>
      <c r="BI127" s="175">
        <f>IF(N127="nulová",J127,0)</f>
        <v>0</v>
      </c>
      <c r="BJ127" s="17" t="s">
        <v>79</v>
      </c>
      <c r="BK127" s="175">
        <f>ROUND(I127*H127,2)</f>
        <v>0</v>
      </c>
      <c r="BL127" s="17" t="s">
        <v>295</v>
      </c>
      <c r="BM127" s="174" t="s">
        <v>965</v>
      </c>
    </row>
    <row r="128" s="2" customFormat="1" ht="16.5" customHeight="1">
      <c r="A128" s="36"/>
      <c r="B128" s="162"/>
      <c r="C128" s="163" t="s">
        <v>275</v>
      </c>
      <c r="D128" s="163" t="s">
        <v>139</v>
      </c>
      <c r="E128" s="164" t="s">
        <v>1916</v>
      </c>
      <c r="F128" s="165" t="s">
        <v>1917</v>
      </c>
      <c r="G128" s="166" t="s">
        <v>294</v>
      </c>
      <c r="H128" s="167">
        <v>303</v>
      </c>
      <c r="I128" s="168"/>
      <c r="J128" s="169">
        <f>ROUND(I128*H128,2)</f>
        <v>0</v>
      </c>
      <c r="K128" s="165" t="s">
        <v>3</v>
      </c>
      <c r="L128" s="37"/>
      <c r="M128" s="170" t="s">
        <v>3</v>
      </c>
      <c r="N128" s="171" t="s">
        <v>42</v>
      </c>
      <c r="O128" s="70"/>
      <c r="P128" s="172">
        <f>O128*H128</f>
        <v>0</v>
      </c>
      <c r="Q128" s="172">
        <v>0</v>
      </c>
      <c r="R128" s="172">
        <f>Q128*H128</f>
        <v>0</v>
      </c>
      <c r="S128" s="172">
        <v>0</v>
      </c>
      <c r="T128" s="173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74" t="s">
        <v>295</v>
      </c>
      <c r="AT128" s="174" t="s">
        <v>139</v>
      </c>
      <c r="AU128" s="174" t="s">
        <v>79</v>
      </c>
      <c r="AY128" s="17" t="s">
        <v>135</v>
      </c>
      <c r="BE128" s="175">
        <f>IF(N128="základní",J128,0)</f>
        <v>0</v>
      </c>
      <c r="BF128" s="175">
        <f>IF(N128="snížená",J128,0)</f>
        <v>0</v>
      </c>
      <c r="BG128" s="175">
        <f>IF(N128="zákl. přenesená",J128,0)</f>
        <v>0</v>
      </c>
      <c r="BH128" s="175">
        <f>IF(N128="sníž. přenesená",J128,0)</f>
        <v>0</v>
      </c>
      <c r="BI128" s="175">
        <f>IF(N128="nulová",J128,0)</f>
        <v>0</v>
      </c>
      <c r="BJ128" s="17" t="s">
        <v>79</v>
      </c>
      <c r="BK128" s="175">
        <f>ROUND(I128*H128,2)</f>
        <v>0</v>
      </c>
      <c r="BL128" s="17" t="s">
        <v>295</v>
      </c>
      <c r="BM128" s="174" t="s">
        <v>955</v>
      </c>
    </row>
    <row r="129" s="2" customFormat="1" ht="16.5" customHeight="1">
      <c r="A129" s="36"/>
      <c r="B129" s="162"/>
      <c r="C129" s="163" t="s">
        <v>668</v>
      </c>
      <c r="D129" s="163" t="s">
        <v>139</v>
      </c>
      <c r="E129" s="164" t="s">
        <v>1918</v>
      </c>
      <c r="F129" s="165" t="s">
        <v>1919</v>
      </c>
      <c r="G129" s="166" t="s">
        <v>142</v>
      </c>
      <c r="H129" s="167">
        <v>1.1000000000000001</v>
      </c>
      <c r="I129" s="168"/>
      <c r="J129" s="169">
        <f>ROUND(I129*H129,2)</f>
        <v>0</v>
      </c>
      <c r="K129" s="165" t="s">
        <v>3</v>
      </c>
      <c r="L129" s="37"/>
      <c r="M129" s="170" t="s">
        <v>3</v>
      </c>
      <c r="N129" s="171" t="s">
        <v>42</v>
      </c>
      <c r="O129" s="70"/>
      <c r="P129" s="172">
        <f>O129*H129</f>
        <v>0</v>
      </c>
      <c r="Q129" s="172">
        <v>0</v>
      </c>
      <c r="R129" s="172">
        <f>Q129*H129</f>
        <v>0</v>
      </c>
      <c r="S129" s="172">
        <v>0</v>
      </c>
      <c r="T129" s="173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74" t="s">
        <v>295</v>
      </c>
      <c r="AT129" s="174" t="s">
        <v>139</v>
      </c>
      <c r="AU129" s="174" t="s">
        <v>79</v>
      </c>
      <c r="AY129" s="17" t="s">
        <v>135</v>
      </c>
      <c r="BE129" s="175">
        <f>IF(N129="základní",J129,0)</f>
        <v>0</v>
      </c>
      <c r="BF129" s="175">
        <f>IF(N129="snížená",J129,0)</f>
        <v>0</v>
      </c>
      <c r="BG129" s="175">
        <f>IF(N129="zákl. přenesená",J129,0)</f>
        <v>0</v>
      </c>
      <c r="BH129" s="175">
        <f>IF(N129="sníž. přenesená",J129,0)</f>
        <v>0</v>
      </c>
      <c r="BI129" s="175">
        <f>IF(N129="nulová",J129,0)</f>
        <v>0</v>
      </c>
      <c r="BJ129" s="17" t="s">
        <v>79</v>
      </c>
      <c r="BK129" s="175">
        <f>ROUND(I129*H129,2)</f>
        <v>0</v>
      </c>
      <c r="BL129" s="17" t="s">
        <v>295</v>
      </c>
      <c r="BM129" s="174" t="s">
        <v>1025</v>
      </c>
    </row>
    <row r="130" s="12" customFormat="1" ht="25.92" customHeight="1">
      <c r="A130" s="12"/>
      <c r="B130" s="149"/>
      <c r="C130" s="12"/>
      <c r="D130" s="150" t="s">
        <v>70</v>
      </c>
      <c r="E130" s="151" t="s">
        <v>1920</v>
      </c>
      <c r="F130" s="151" t="s">
        <v>1921</v>
      </c>
      <c r="G130" s="12"/>
      <c r="H130" s="12"/>
      <c r="I130" s="152"/>
      <c r="J130" s="153">
        <f>BK130</f>
        <v>0</v>
      </c>
      <c r="K130" s="12"/>
      <c r="L130" s="149"/>
      <c r="M130" s="154"/>
      <c r="N130" s="155"/>
      <c r="O130" s="155"/>
      <c r="P130" s="156">
        <f>SUM(P131:P153)</f>
        <v>0</v>
      </c>
      <c r="Q130" s="155"/>
      <c r="R130" s="156">
        <f>SUM(R131:R153)</f>
        <v>0</v>
      </c>
      <c r="S130" s="155"/>
      <c r="T130" s="157">
        <f>SUM(T131:T153)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0" t="s">
        <v>81</v>
      </c>
      <c r="AT130" s="158" t="s">
        <v>70</v>
      </c>
      <c r="AU130" s="158" t="s">
        <v>71</v>
      </c>
      <c r="AY130" s="150" t="s">
        <v>135</v>
      </c>
      <c r="BK130" s="159">
        <f>SUM(BK131:BK153)</f>
        <v>0</v>
      </c>
    </row>
    <row r="131" s="2" customFormat="1" ht="16.5" customHeight="1">
      <c r="A131" s="36"/>
      <c r="B131" s="162"/>
      <c r="C131" s="163" t="s">
        <v>282</v>
      </c>
      <c r="D131" s="163" t="s">
        <v>139</v>
      </c>
      <c r="E131" s="164" t="s">
        <v>1922</v>
      </c>
      <c r="F131" s="165" t="s">
        <v>1923</v>
      </c>
      <c r="G131" s="166" t="s">
        <v>186</v>
      </c>
      <c r="H131" s="167">
        <v>12</v>
      </c>
      <c r="I131" s="168"/>
      <c r="J131" s="169">
        <f>ROUND(I131*H131,2)</f>
        <v>0</v>
      </c>
      <c r="K131" s="165" t="s">
        <v>3</v>
      </c>
      <c r="L131" s="37"/>
      <c r="M131" s="170" t="s">
        <v>3</v>
      </c>
      <c r="N131" s="171" t="s">
        <v>42</v>
      </c>
      <c r="O131" s="70"/>
      <c r="P131" s="172">
        <f>O131*H131</f>
        <v>0</v>
      </c>
      <c r="Q131" s="172">
        <v>0</v>
      </c>
      <c r="R131" s="172">
        <f>Q131*H131</f>
        <v>0</v>
      </c>
      <c r="S131" s="172">
        <v>0</v>
      </c>
      <c r="T131" s="173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74" t="s">
        <v>295</v>
      </c>
      <c r="AT131" s="174" t="s">
        <v>139</v>
      </c>
      <c r="AU131" s="174" t="s">
        <v>79</v>
      </c>
      <c r="AY131" s="17" t="s">
        <v>135</v>
      </c>
      <c r="BE131" s="175">
        <f>IF(N131="základní",J131,0)</f>
        <v>0</v>
      </c>
      <c r="BF131" s="175">
        <f>IF(N131="snížená",J131,0)</f>
        <v>0</v>
      </c>
      <c r="BG131" s="175">
        <f>IF(N131="zákl. přenesená",J131,0)</f>
        <v>0</v>
      </c>
      <c r="BH131" s="175">
        <f>IF(N131="sníž. přenesená",J131,0)</f>
        <v>0</v>
      </c>
      <c r="BI131" s="175">
        <f>IF(N131="nulová",J131,0)</f>
        <v>0</v>
      </c>
      <c r="BJ131" s="17" t="s">
        <v>79</v>
      </c>
      <c r="BK131" s="175">
        <f>ROUND(I131*H131,2)</f>
        <v>0</v>
      </c>
      <c r="BL131" s="17" t="s">
        <v>295</v>
      </c>
      <c r="BM131" s="174" t="s">
        <v>460</v>
      </c>
    </row>
    <row r="132" s="2" customFormat="1" ht="16.5" customHeight="1">
      <c r="A132" s="36"/>
      <c r="B132" s="162"/>
      <c r="C132" s="163" t="s">
        <v>508</v>
      </c>
      <c r="D132" s="163" t="s">
        <v>139</v>
      </c>
      <c r="E132" s="164" t="s">
        <v>1924</v>
      </c>
      <c r="F132" s="165" t="s">
        <v>1925</v>
      </c>
      <c r="G132" s="166" t="s">
        <v>186</v>
      </c>
      <c r="H132" s="167">
        <v>12</v>
      </c>
      <c r="I132" s="168"/>
      <c r="J132" s="169">
        <f>ROUND(I132*H132,2)</f>
        <v>0</v>
      </c>
      <c r="K132" s="165" t="s">
        <v>3</v>
      </c>
      <c r="L132" s="37"/>
      <c r="M132" s="170" t="s">
        <v>3</v>
      </c>
      <c r="N132" s="171" t="s">
        <v>42</v>
      </c>
      <c r="O132" s="70"/>
      <c r="P132" s="172">
        <f>O132*H132</f>
        <v>0</v>
      </c>
      <c r="Q132" s="172">
        <v>0</v>
      </c>
      <c r="R132" s="172">
        <f>Q132*H132</f>
        <v>0</v>
      </c>
      <c r="S132" s="172">
        <v>0</v>
      </c>
      <c r="T132" s="173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74" t="s">
        <v>295</v>
      </c>
      <c r="AT132" s="174" t="s">
        <v>139</v>
      </c>
      <c r="AU132" s="174" t="s">
        <v>79</v>
      </c>
      <c r="AY132" s="17" t="s">
        <v>135</v>
      </c>
      <c r="BE132" s="175">
        <f>IF(N132="základní",J132,0)</f>
        <v>0</v>
      </c>
      <c r="BF132" s="175">
        <f>IF(N132="snížená",J132,0)</f>
        <v>0</v>
      </c>
      <c r="BG132" s="175">
        <f>IF(N132="zákl. přenesená",J132,0)</f>
        <v>0</v>
      </c>
      <c r="BH132" s="175">
        <f>IF(N132="sníž. přenesená",J132,0)</f>
        <v>0</v>
      </c>
      <c r="BI132" s="175">
        <f>IF(N132="nulová",J132,0)</f>
        <v>0</v>
      </c>
      <c r="BJ132" s="17" t="s">
        <v>79</v>
      </c>
      <c r="BK132" s="175">
        <f>ROUND(I132*H132,2)</f>
        <v>0</v>
      </c>
      <c r="BL132" s="17" t="s">
        <v>295</v>
      </c>
      <c r="BM132" s="174" t="s">
        <v>440</v>
      </c>
    </row>
    <row r="133" s="2" customFormat="1" ht="16.5" customHeight="1">
      <c r="A133" s="36"/>
      <c r="B133" s="162"/>
      <c r="C133" s="163" t="s">
        <v>513</v>
      </c>
      <c r="D133" s="163" t="s">
        <v>139</v>
      </c>
      <c r="E133" s="164" t="s">
        <v>1926</v>
      </c>
      <c r="F133" s="165" t="s">
        <v>1927</v>
      </c>
      <c r="G133" s="166" t="s">
        <v>186</v>
      </c>
      <c r="H133" s="167">
        <v>2</v>
      </c>
      <c r="I133" s="168"/>
      <c r="J133" s="169">
        <f>ROUND(I133*H133,2)</f>
        <v>0</v>
      </c>
      <c r="K133" s="165" t="s">
        <v>3</v>
      </c>
      <c r="L133" s="37"/>
      <c r="M133" s="170" t="s">
        <v>3</v>
      </c>
      <c r="N133" s="171" t="s">
        <v>42</v>
      </c>
      <c r="O133" s="70"/>
      <c r="P133" s="172">
        <f>O133*H133</f>
        <v>0</v>
      </c>
      <c r="Q133" s="172">
        <v>0</v>
      </c>
      <c r="R133" s="172">
        <f>Q133*H133</f>
        <v>0</v>
      </c>
      <c r="S133" s="172">
        <v>0</v>
      </c>
      <c r="T133" s="173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74" t="s">
        <v>295</v>
      </c>
      <c r="AT133" s="174" t="s">
        <v>139</v>
      </c>
      <c r="AU133" s="174" t="s">
        <v>79</v>
      </c>
      <c r="AY133" s="17" t="s">
        <v>135</v>
      </c>
      <c r="BE133" s="175">
        <f>IF(N133="základní",J133,0)</f>
        <v>0</v>
      </c>
      <c r="BF133" s="175">
        <f>IF(N133="snížená",J133,0)</f>
        <v>0</v>
      </c>
      <c r="BG133" s="175">
        <f>IF(N133="zákl. přenesená",J133,0)</f>
        <v>0</v>
      </c>
      <c r="BH133" s="175">
        <f>IF(N133="sníž. přenesená",J133,0)</f>
        <v>0</v>
      </c>
      <c r="BI133" s="175">
        <f>IF(N133="nulová",J133,0)</f>
        <v>0</v>
      </c>
      <c r="BJ133" s="17" t="s">
        <v>79</v>
      </c>
      <c r="BK133" s="175">
        <f>ROUND(I133*H133,2)</f>
        <v>0</v>
      </c>
      <c r="BL133" s="17" t="s">
        <v>295</v>
      </c>
      <c r="BM133" s="174" t="s">
        <v>450</v>
      </c>
    </row>
    <row r="134" s="2" customFormat="1" ht="16.5" customHeight="1">
      <c r="A134" s="36"/>
      <c r="B134" s="162"/>
      <c r="C134" s="163" t="s">
        <v>736</v>
      </c>
      <c r="D134" s="163" t="s">
        <v>139</v>
      </c>
      <c r="E134" s="164" t="s">
        <v>1928</v>
      </c>
      <c r="F134" s="165" t="s">
        <v>1698</v>
      </c>
      <c r="G134" s="166" t="s">
        <v>186</v>
      </c>
      <c r="H134" s="167">
        <v>2</v>
      </c>
      <c r="I134" s="168"/>
      <c r="J134" s="169">
        <f>ROUND(I134*H134,2)</f>
        <v>0</v>
      </c>
      <c r="K134" s="165" t="s">
        <v>3</v>
      </c>
      <c r="L134" s="37"/>
      <c r="M134" s="170" t="s">
        <v>3</v>
      </c>
      <c r="N134" s="171" t="s">
        <v>42</v>
      </c>
      <c r="O134" s="70"/>
      <c r="P134" s="172">
        <f>O134*H134</f>
        <v>0</v>
      </c>
      <c r="Q134" s="172">
        <v>0</v>
      </c>
      <c r="R134" s="172">
        <f>Q134*H134</f>
        <v>0</v>
      </c>
      <c r="S134" s="172">
        <v>0</v>
      </c>
      <c r="T134" s="173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74" t="s">
        <v>295</v>
      </c>
      <c r="AT134" s="174" t="s">
        <v>139</v>
      </c>
      <c r="AU134" s="174" t="s">
        <v>79</v>
      </c>
      <c r="AY134" s="17" t="s">
        <v>135</v>
      </c>
      <c r="BE134" s="175">
        <f>IF(N134="základní",J134,0)</f>
        <v>0</v>
      </c>
      <c r="BF134" s="175">
        <f>IF(N134="snížená",J134,0)</f>
        <v>0</v>
      </c>
      <c r="BG134" s="175">
        <f>IF(N134="zákl. přenesená",J134,0)</f>
        <v>0</v>
      </c>
      <c r="BH134" s="175">
        <f>IF(N134="sníž. přenesená",J134,0)</f>
        <v>0</v>
      </c>
      <c r="BI134" s="175">
        <f>IF(N134="nulová",J134,0)</f>
        <v>0</v>
      </c>
      <c r="BJ134" s="17" t="s">
        <v>79</v>
      </c>
      <c r="BK134" s="175">
        <f>ROUND(I134*H134,2)</f>
        <v>0</v>
      </c>
      <c r="BL134" s="17" t="s">
        <v>295</v>
      </c>
      <c r="BM134" s="174" t="s">
        <v>852</v>
      </c>
    </row>
    <row r="135" s="2" customFormat="1" ht="16.5" customHeight="1">
      <c r="A135" s="36"/>
      <c r="B135" s="162"/>
      <c r="C135" s="163" t="s">
        <v>741</v>
      </c>
      <c r="D135" s="163" t="s">
        <v>139</v>
      </c>
      <c r="E135" s="164" t="s">
        <v>1929</v>
      </c>
      <c r="F135" s="165" t="s">
        <v>1930</v>
      </c>
      <c r="G135" s="166" t="s">
        <v>186</v>
      </c>
      <c r="H135" s="167">
        <v>4</v>
      </c>
      <c r="I135" s="168"/>
      <c r="J135" s="169">
        <f>ROUND(I135*H135,2)</f>
        <v>0</v>
      </c>
      <c r="K135" s="165" t="s">
        <v>3</v>
      </c>
      <c r="L135" s="37"/>
      <c r="M135" s="170" t="s">
        <v>3</v>
      </c>
      <c r="N135" s="171" t="s">
        <v>42</v>
      </c>
      <c r="O135" s="70"/>
      <c r="P135" s="172">
        <f>O135*H135</f>
        <v>0</v>
      </c>
      <c r="Q135" s="172">
        <v>0</v>
      </c>
      <c r="R135" s="172">
        <f>Q135*H135</f>
        <v>0</v>
      </c>
      <c r="S135" s="172">
        <v>0</v>
      </c>
      <c r="T135" s="173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74" t="s">
        <v>295</v>
      </c>
      <c r="AT135" s="174" t="s">
        <v>139</v>
      </c>
      <c r="AU135" s="174" t="s">
        <v>79</v>
      </c>
      <c r="AY135" s="17" t="s">
        <v>135</v>
      </c>
      <c r="BE135" s="175">
        <f>IF(N135="základní",J135,0)</f>
        <v>0</v>
      </c>
      <c r="BF135" s="175">
        <f>IF(N135="snížená",J135,0)</f>
        <v>0</v>
      </c>
      <c r="BG135" s="175">
        <f>IF(N135="zákl. přenesená",J135,0)</f>
        <v>0</v>
      </c>
      <c r="BH135" s="175">
        <f>IF(N135="sníž. přenesená",J135,0)</f>
        <v>0</v>
      </c>
      <c r="BI135" s="175">
        <f>IF(N135="nulová",J135,0)</f>
        <v>0</v>
      </c>
      <c r="BJ135" s="17" t="s">
        <v>79</v>
      </c>
      <c r="BK135" s="175">
        <f>ROUND(I135*H135,2)</f>
        <v>0</v>
      </c>
      <c r="BL135" s="17" t="s">
        <v>295</v>
      </c>
      <c r="BM135" s="174" t="s">
        <v>350</v>
      </c>
    </row>
    <row r="136" s="2" customFormat="1" ht="16.5" customHeight="1">
      <c r="A136" s="36"/>
      <c r="B136" s="162"/>
      <c r="C136" s="163" t="s">
        <v>700</v>
      </c>
      <c r="D136" s="163" t="s">
        <v>139</v>
      </c>
      <c r="E136" s="164" t="s">
        <v>1931</v>
      </c>
      <c r="F136" s="165" t="s">
        <v>1932</v>
      </c>
      <c r="G136" s="166" t="s">
        <v>186</v>
      </c>
      <c r="H136" s="167">
        <v>4</v>
      </c>
      <c r="I136" s="168"/>
      <c r="J136" s="169">
        <f>ROUND(I136*H136,2)</f>
        <v>0</v>
      </c>
      <c r="K136" s="165" t="s">
        <v>3</v>
      </c>
      <c r="L136" s="37"/>
      <c r="M136" s="170" t="s">
        <v>3</v>
      </c>
      <c r="N136" s="171" t="s">
        <v>42</v>
      </c>
      <c r="O136" s="70"/>
      <c r="P136" s="172">
        <f>O136*H136</f>
        <v>0</v>
      </c>
      <c r="Q136" s="172">
        <v>0</v>
      </c>
      <c r="R136" s="172">
        <f>Q136*H136</f>
        <v>0</v>
      </c>
      <c r="S136" s="172">
        <v>0</v>
      </c>
      <c r="T136" s="173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74" t="s">
        <v>295</v>
      </c>
      <c r="AT136" s="174" t="s">
        <v>139</v>
      </c>
      <c r="AU136" s="174" t="s">
        <v>79</v>
      </c>
      <c r="AY136" s="17" t="s">
        <v>135</v>
      </c>
      <c r="BE136" s="175">
        <f>IF(N136="základní",J136,0)</f>
        <v>0</v>
      </c>
      <c r="BF136" s="175">
        <f>IF(N136="snížená",J136,0)</f>
        <v>0</v>
      </c>
      <c r="BG136" s="175">
        <f>IF(N136="zákl. přenesená",J136,0)</f>
        <v>0</v>
      </c>
      <c r="BH136" s="175">
        <f>IF(N136="sníž. přenesená",J136,0)</f>
        <v>0</v>
      </c>
      <c r="BI136" s="175">
        <f>IF(N136="nulová",J136,0)</f>
        <v>0</v>
      </c>
      <c r="BJ136" s="17" t="s">
        <v>79</v>
      </c>
      <c r="BK136" s="175">
        <f>ROUND(I136*H136,2)</f>
        <v>0</v>
      </c>
      <c r="BL136" s="17" t="s">
        <v>295</v>
      </c>
      <c r="BM136" s="174" t="s">
        <v>550</v>
      </c>
    </row>
    <row r="137" s="2" customFormat="1" ht="16.5" customHeight="1">
      <c r="A137" s="36"/>
      <c r="B137" s="162"/>
      <c r="C137" s="163" t="s">
        <v>705</v>
      </c>
      <c r="D137" s="163" t="s">
        <v>139</v>
      </c>
      <c r="E137" s="164" t="s">
        <v>1933</v>
      </c>
      <c r="F137" s="165" t="s">
        <v>1934</v>
      </c>
      <c r="G137" s="166" t="s">
        <v>186</v>
      </c>
      <c r="H137" s="167">
        <v>4</v>
      </c>
      <c r="I137" s="168"/>
      <c r="J137" s="169">
        <f>ROUND(I137*H137,2)</f>
        <v>0</v>
      </c>
      <c r="K137" s="165" t="s">
        <v>3</v>
      </c>
      <c r="L137" s="37"/>
      <c r="M137" s="170" t="s">
        <v>3</v>
      </c>
      <c r="N137" s="171" t="s">
        <v>42</v>
      </c>
      <c r="O137" s="70"/>
      <c r="P137" s="172">
        <f>O137*H137</f>
        <v>0</v>
      </c>
      <c r="Q137" s="172">
        <v>0</v>
      </c>
      <c r="R137" s="172">
        <f>Q137*H137</f>
        <v>0</v>
      </c>
      <c r="S137" s="172">
        <v>0</v>
      </c>
      <c r="T137" s="173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74" t="s">
        <v>295</v>
      </c>
      <c r="AT137" s="174" t="s">
        <v>139</v>
      </c>
      <c r="AU137" s="174" t="s">
        <v>79</v>
      </c>
      <c r="AY137" s="17" t="s">
        <v>135</v>
      </c>
      <c r="BE137" s="175">
        <f>IF(N137="základní",J137,0)</f>
        <v>0</v>
      </c>
      <c r="BF137" s="175">
        <f>IF(N137="snížená",J137,0)</f>
        <v>0</v>
      </c>
      <c r="BG137" s="175">
        <f>IF(N137="zákl. přenesená",J137,0)</f>
        <v>0</v>
      </c>
      <c r="BH137" s="175">
        <f>IF(N137="sníž. přenesená",J137,0)</f>
        <v>0</v>
      </c>
      <c r="BI137" s="175">
        <f>IF(N137="nulová",J137,0)</f>
        <v>0</v>
      </c>
      <c r="BJ137" s="17" t="s">
        <v>79</v>
      </c>
      <c r="BK137" s="175">
        <f>ROUND(I137*H137,2)</f>
        <v>0</v>
      </c>
      <c r="BL137" s="17" t="s">
        <v>295</v>
      </c>
      <c r="BM137" s="174" t="s">
        <v>559</v>
      </c>
    </row>
    <row r="138" s="2" customFormat="1" ht="16.5" customHeight="1">
      <c r="A138" s="36"/>
      <c r="B138" s="162"/>
      <c r="C138" s="163" t="s">
        <v>709</v>
      </c>
      <c r="D138" s="163" t="s">
        <v>139</v>
      </c>
      <c r="E138" s="164" t="s">
        <v>1935</v>
      </c>
      <c r="F138" s="165" t="s">
        <v>1936</v>
      </c>
      <c r="G138" s="166" t="s">
        <v>186</v>
      </c>
      <c r="H138" s="167">
        <v>4</v>
      </c>
      <c r="I138" s="168"/>
      <c r="J138" s="169">
        <f>ROUND(I138*H138,2)</f>
        <v>0</v>
      </c>
      <c r="K138" s="165" t="s">
        <v>3</v>
      </c>
      <c r="L138" s="37"/>
      <c r="M138" s="170" t="s">
        <v>3</v>
      </c>
      <c r="N138" s="171" t="s">
        <v>42</v>
      </c>
      <c r="O138" s="70"/>
      <c r="P138" s="172">
        <f>O138*H138</f>
        <v>0</v>
      </c>
      <c r="Q138" s="172">
        <v>0</v>
      </c>
      <c r="R138" s="172">
        <f>Q138*H138</f>
        <v>0</v>
      </c>
      <c r="S138" s="172">
        <v>0</v>
      </c>
      <c r="T138" s="173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74" t="s">
        <v>295</v>
      </c>
      <c r="AT138" s="174" t="s">
        <v>139</v>
      </c>
      <c r="AU138" s="174" t="s">
        <v>79</v>
      </c>
      <c r="AY138" s="17" t="s">
        <v>135</v>
      </c>
      <c r="BE138" s="175">
        <f>IF(N138="základní",J138,0)</f>
        <v>0</v>
      </c>
      <c r="BF138" s="175">
        <f>IF(N138="snížená",J138,0)</f>
        <v>0</v>
      </c>
      <c r="BG138" s="175">
        <f>IF(N138="zákl. přenesená",J138,0)</f>
        <v>0</v>
      </c>
      <c r="BH138" s="175">
        <f>IF(N138="sníž. přenesená",J138,0)</f>
        <v>0</v>
      </c>
      <c r="BI138" s="175">
        <f>IF(N138="nulová",J138,0)</f>
        <v>0</v>
      </c>
      <c r="BJ138" s="17" t="s">
        <v>79</v>
      </c>
      <c r="BK138" s="175">
        <f>ROUND(I138*H138,2)</f>
        <v>0</v>
      </c>
      <c r="BL138" s="17" t="s">
        <v>295</v>
      </c>
      <c r="BM138" s="174" t="s">
        <v>564</v>
      </c>
    </row>
    <row r="139" s="2" customFormat="1" ht="16.5" customHeight="1">
      <c r="A139" s="36"/>
      <c r="B139" s="162"/>
      <c r="C139" s="163" t="s">
        <v>714</v>
      </c>
      <c r="D139" s="163" t="s">
        <v>139</v>
      </c>
      <c r="E139" s="164" t="s">
        <v>1937</v>
      </c>
      <c r="F139" s="165" t="s">
        <v>1938</v>
      </c>
      <c r="G139" s="166" t="s">
        <v>186</v>
      </c>
      <c r="H139" s="167">
        <v>4</v>
      </c>
      <c r="I139" s="168"/>
      <c r="J139" s="169">
        <f>ROUND(I139*H139,2)</f>
        <v>0</v>
      </c>
      <c r="K139" s="165" t="s">
        <v>3</v>
      </c>
      <c r="L139" s="37"/>
      <c r="M139" s="170" t="s">
        <v>3</v>
      </c>
      <c r="N139" s="171" t="s">
        <v>42</v>
      </c>
      <c r="O139" s="70"/>
      <c r="P139" s="172">
        <f>O139*H139</f>
        <v>0</v>
      </c>
      <c r="Q139" s="172">
        <v>0</v>
      </c>
      <c r="R139" s="172">
        <f>Q139*H139</f>
        <v>0</v>
      </c>
      <c r="S139" s="172">
        <v>0</v>
      </c>
      <c r="T139" s="173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74" t="s">
        <v>295</v>
      </c>
      <c r="AT139" s="174" t="s">
        <v>139</v>
      </c>
      <c r="AU139" s="174" t="s">
        <v>79</v>
      </c>
      <c r="AY139" s="17" t="s">
        <v>135</v>
      </c>
      <c r="BE139" s="175">
        <f>IF(N139="základní",J139,0)</f>
        <v>0</v>
      </c>
      <c r="BF139" s="175">
        <f>IF(N139="snížená",J139,0)</f>
        <v>0</v>
      </c>
      <c r="BG139" s="175">
        <f>IF(N139="zákl. přenesená",J139,0)</f>
        <v>0</v>
      </c>
      <c r="BH139" s="175">
        <f>IF(N139="sníž. přenesená",J139,0)</f>
        <v>0</v>
      </c>
      <c r="BI139" s="175">
        <f>IF(N139="nulová",J139,0)</f>
        <v>0</v>
      </c>
      <c r="BJ139" s="17" t="s">
        <v>79</v>
      </c>
      <c r="BK139" s="175">
        <f>ROUND(I139*H139,2)</f>
        <v>0</v>
      </c>
      <c r="BL139" s="17" t="s">
        <v>295</v>
      </c>
      <c r="BM139" s="174" t="s">
        <v>379</v>
      </c>
    </row>
    <row r="140" s="2" customFormat="1" ht="16.5" customHeight="1">
      <c r="A140" s="36"/>
      <c r="B140" s="162"/>
      <c r="C140" s="163" t="s">
        <v>683</v>
      </c>
      <c r="D140" s="163" t="s">
        <v>139</v>
      </c>
      <c r="E140" s="164" t="s">
        <v>1939</v>
      </c>
      <c r="F140" s="165" t="s">
        <v>1940</v>
      </c>
      <c r="G140" s="166" t="s">
        <v>186</v>
      </c>
      <c r="H140" s="167">
        <v>2</v>
      </c>
      <c r="I140" s="168"/>
      <c r="J140" s="169">
        <f>ROUND(I140*H140,2)</f>
        <v>0</v>
      </c>
      <c r="K140" s="165" t="s">
        <v>3</v>
      </c>
      <c r="L140" s="37"/>
      <c r="M140" s="170" t="s">
        <v>3</v>
      </c>
      <c r="N140" s="171" t="s">
        <v>42</v>
      </c>
      <c r="O140" s="70"/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74" t="s">
        <v>295</v>
      </c>
      <c r="AT140" s="174" t="s">
        <v>139</v>
      </c>
      <c r="AU140" s="174" t="s">
        <v>79</v>
      </c>
      <c r="AY140" s="17" t="s">
        <v>135</v>
      </c>
      <c r="BE140" s="175">
        <f>IF(N140="základní",J140,0)</f>
        <v>0</v>
      </c>
      <c r="BF140" s="175">
        <f>IF(N140="snížená",J140,0)</f>
        <v>0</v>
      </c>
      <c r="BG140" s="175">
        <f>IF(N140="zákl. přenesená",J140,0)</f>
        <v>0</v>
      </c>
      <c r="BH140" s="175">
        <f>IF(N140="sníž. přenesená",J140,0)</f>
        <v>0</v>
      </c>
      <c r="BI140" s="175">
        <f>IF(N140="nulová",J140,0)</f>
        <v>0</v>
      </c>
      <c r="BJ140" s="17" t="s">
        <v>79</v>
      </c>
      <c r="BK140" s="175">
        <f>ROUND(I140*H140,2)</f>
        <v>0</v>
      </c>
      <c r="BL140" s="17" t="s">
        <v>295</v>
      </c>
      <c r="BM140" s="174" t="s">
        <v>576</v>
      </c>
    </row>
    <row r="141" s="2" customFormat="1" ht="16.5" customHeight="1">
      <c r="A141" s="36"/>
      <c r="B141" s="162"/>
      <c r="C141" s="163" t="s">
        <v>688</v>
      </c>
      <c r="D141" s="163" t="s">
        <v>139</v>
      </c>
      <c r="E141" s="164" t="s">
        <v>1941</v>
      </c>
      <c r="F141" s="165" t="s">
        <v>1942</v>
      </c>
      <c r="G141" s="166" t="s">
        <v>186</v>
      </c>
      <c r="H141" s="167">
        <v>2</v>
      </c>
      <c r="I141" s="168"/>
      <c r="J141" s="169">
        <f>ROUND(I141*H141,2)</f>
        <v>0</v>
      </c>
      <c r="K141" s="165" t="s">
        <v>3</v>
      </c>
      <c r="L141" s="37"/>
      <c r="M141" s="170" t="s">
        <v>3</v>
      </c>
      <c r="N141" s="171" t="s">
        <v>42</v>
      </c>
      <c r="O141" s="70"/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74" t="s">
        <v>295</v>
      </c>
      <c r="AT141" s="174" t="s">
        <v>139</v>
      </c>
      <c r="AU141" s="174" t="s">
        <v>79</v>
      </c>
      <c r="AY141" s="17" t="s">
        <v>135</v>
      </c>
      <c r="BE141" s="175">
        <f>IF(N141="základní",J141,0)</f>
        <v>0</v>
      </c>
      <c r="BF141" s="175">
        <f>IF(N141="snížená",J141,0)</f>
        <v>0</v>
      </c>
      <c r="BG141" s="175">
        <f>IF(N141="zákl. přenesená",J141,0)</f>
        <v>0</v>
      </c>
      <c r="BH141" s="175">
        <f>IF(N141="sníž. přenesená",J141,0)</f>
        <v>0</v>
      </c>
      <c r="BI141" s="175">
        <f>IF(N141="nulová",J141,0)</f>
        <v>0</v>
      </c>
      <c r="BJ141" s="17" t="s">
        <v>79</v>
      </c>
      <c r="BK141" s="175">
        <f>ROUND(I141*H141,2)</f>
        <v>0</v>
      </c>
      <c r="BL141" s="17" t="s">
        <v>295</v>
      </c>
      <c r="BM141" s="174" t="s">
        <v>400</v>
      </c>
    </row>
    <row r="142" s="2" customFormat="1" ht="16.5" customHeight="1">
      <c r="A142" s="36"/>
      <c r="B142" s="162"/>
      <c r="C142" s="163" t="s">
        <v>696</v>
      </c>
      <c r="D142" s="163" t="s">
        <v>139</v>
      </c>
      <c r="E142" s="164" t="s">
        <v>1943</v>
      </c>
      <c r="F142" s="165" t="s">
        <v>1944</v>
      </c>
      <c r="G142" s="166" t="s">
        <v>186</v>
      </c>
      <c r="H142" s="167">
        <v>1</v>
      </c>
      <c r="I142" s="168"/>
      <c r="J142" s="169">
        <f>ROUND(I142*H142,2)</f>
        <v>0</v>
      </c>
      <c r="K142" s="165" t="s">
        <v>3</v>
      </c>
      <c r="L142" s="37"/>
      <c r="M142" s="170" t="s">
        <v>3</v>
      </c>
      <c r="N142" s="171" t="s">
        <v>42</v>
      </c>
      <c r="O142" s="70"/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74" t="s">
        <v>295</v>
      </c>
      <c r="AT142" s="174" t="s">
        <v>139</v>
      </c>
      <c r="AU142" s="174" t="s">
        <v>79</v>
      </c>
      <c r="AY142" s="17" t="s">
        <v>135</v>
      </c>
      <c r="BE142" s="175">
        <f>IF(N142="základní",J142,0)</f>
        <v>0</v>
      </c>
      <c r="BF142" s="175">
        <f>IF(N142="snížená",J142,0)</f>
        <v>0</v>
      </c>
      <c r="BG142" s="175">
        <f>IF(N142="zákl. přenesená",J142,0)</f>
        <v>0</v>
      </c>
      <c r="BH142" s="175">
        <f>IF(N142="sníž. přenesená",J142,0)</f>
        <v>0</v>
      </c>
      <c r="BI142" s="175">
        <f>IF(N142="nulová",J142,0)</f>
        <v>0</v>
      </c>
      <c r="BJ142" s="17" t="s">
        <v>79</v>
      </c>
      <c r="BK142" s="175">
        <f>ROUND(I142*H142,2)</f>
        <v>0</v>
      </c>
      <c r="BL142" s="17" t="s">
        <v>295</v>
      </c>
      <c r="BM142" s="174" t="s">
        <v>420</v>
      </c>
    </row>
    <row r="143" s="2" customFormat="1" ht="16.5" customHeight="1">
      <c r="A143" s="36"/>
      <c r="B143" s="162"/>
      <c r="C143" s="163" t="s">
        <v>661</v>
      </c>
      <c r="D143" s="163" t="s">
        <v>139</v>
      </c>
      <c r="E143" s="164" t="s">
        <v>1945</v>
      </c>
      <c r="F143" s="165" t="s">
        <v>1946</v>
      </c>
      <c r="G143" s="166" t="s">
        <v>186</v>
      </c>
      <c r="H143" s="167">
        <v>34</v>
      </c>
      <c r="I143" s="168"/>
      <c r="J143" s="169">
        <f>ROUND(I143*H143,2)</f>
        <v>0</v>
      </c>
      <c r="K143" s="165" t="s">
        <v>3</v>
      </c>
      <c r="L143" s="37"/>
      <c r="M143" s="170" t="s">
        <v>3</v>
      </c>
      <c r="N143" s="171" t="s">
        <v>42</v>
      </c>
      <c r="O143" s="70"/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74" t="s">
        <v>295</v>
      </c>
      <c r="AT143" s="174" t="s">
        <v>139</v>
      </c>
      <c r="AU143" s="174" t="s">
        <v>79</v>
      </c>
      <c r="AY143" s="17" t="s">
        <v>135</v>
      </c>
      <c r="BE143" s="175">
        <f>IF(N143="základní",J143,0)</f>
        <v>0</v>
      </c>
      <c r="BF143" s="175">
        <f>IF(N143="snížená",J143,0)</f>
        <v>0</v>
      </c>
      <c r="BG143" s="175">
        <f>IF(N143="zákl. přenesená",J143,0)</f>
        <v>0</v>
      </c>
      <c r="BH143" s="175">
        <f>IF(N143="sníž. přenesená",J143,0)</f>
        <v>0</v>
      </c>
      <c r="BI143" s="175">
        <f>IF(N143="nulová",J143,0)</f>
        <v>0</v>
      </c>
      <c r="BJ143" s="17" t="s">
        <v>79</v>
      </c>
      <c r="BK143" s="175">
        <f>ROUND(I143*H143,2)</f>
        <v>0</v>
      </c>
      <c r="BL143" s="17" t="s">
        <v>295</v>
      </c>
      <c r="BM143" s="174" t="s">
        <v>906</v>
      </c>
    </row>
    <row r="144" s="2" customFormat="1" ht="16.5" customHeight="1">
      <c r="A144" s="36"/>
      <c r="B144" s="162"/>
      <c r="C144" s="163" t="s">
        <v>727</v>
      </c>
      <c r="D144" s="163" t="s">
        <v>139</v>
      </c>
      <c r="E144" s="164" t="s">
        <v>1947</v>
      </c>
      <c r="F144" s="165" t="s">
        <v>1948</v>
      </c>
      <c r="G144" s="166" t="s">
        <v>186</v>
      </c>
      <c r="H144" s="167">
        <v>24</v>
      </c>
      <c r="I144" s="168"/>
      <c r="J144" s="169">
        <f>ROUND(I144*H144,2)</f>
        <v>0</v>
      </c>
      <c r="K144" s="165" t="s">
        <v>3</v>
      </c>
      <c r="L144" s="37"/>
      <c r="M144" s="170" t="s">
        <v>3</v>
      </c>
      <c r="N144" s="171" t="s">
        <v>42</v>
      </c>
      <c r="O144" s="70"/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74" t="s">
        <v>295</v>
      </c>
      <c r="AT144" s="174" t="s">
        <v>139</v>
      </c>
      <c r="AU144" s="174" t="s">
        <v>79</v>
      </c>
      <c r="AY144" s="17" t="s">
        <v>135</v>
      </c>
      <c r="BE144" s="175">
        <f>IF(N144="základní",J144,0)</f>
        <v>0</v>
      </c>
      <c r="BF144" s="175">
        <f>IF(N144="snížená",J144,0)</f>
        <v>0</v>
      </c>
      <c r="BG144" s="175">
        <f>IF(N144="zákl. přenesená",J144,0)</f>
        <v>0</v>
      </c>
      <c r="BH144" s="175">
        <f>IF(N144="sníž. přenesená",J144,0)</f>
        <v>0</v>
      </c>
      <c r="BI144" s="175">
        <f>IF(N144="nulová",J144,0)</f>
        <v>0</v>
      </c>
      <c r="BJ144" s="17" t="s">
        <v>79</v>
      </c>
      <c r="BK144" s="175">
        <f>ROUND(I144*H144,2)</f>
        <v>0</v>
      </c>
      <c r="BL144" s="17" t="s">
        <v>295</v>
      </c>
      <c r="BM144" s="174" t="s">
        <v>916</v>
      </c>
    </row>
    <row r="145" s="2" customFormat="1" ht="16.5" customHeight="1">
      <c r="A145" s="36"/>
      <c r="B145" s="162"/>
      <c r="C145" s="163" t="s">
        <v>732</v>
      </c>
      <c r="D145" s="163" t="s">
        <v>139</v>
      </c>
      <c r="E145" s="164" t="s">
        <v>1949</v>
      </c>
      <c r="F145" s="165" t="s">
        <v>1950</v>
      </c>
      <c r="G145" s="166" t="s">
        <v>186</v>
      </c>
      <c r="H145" s="167">
        <v>10</v>
      </c>
      <c r="I145" s="168"/>
      <c r="J145" s="169">
        <f>ROUND(I145*H145,2)</f>
        <v>0</v>
      </c>
      <c r="K145" s="165" t="s">
        <v>3</v>
      </c>
      <c r="L145" s="37"/>
      <c r="M145" s="170" t="s">
        <v>3</v>
      </c>
      <c r="N145" s="171" t="s">
        <v>42</v>
      </c>
      <c r="O145" s="70"/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74" t="s">
        <v>295</v>
      </c>
      <c r="AT145" s="174" t="s">
        <v>139</v>
      </c>
      <c r="AU145" s="174" t="s">
        <v>79</v>
      </c>
      <c r="AY145" s="17" t="s">
        <v>135</v>
      </c>
      <c r="BE145" s="175">
        <f>IF(N145="základní",J145,0)</f>
        <v>0</v>
      </c>
      <c r="BF145" s="175">
        <f>IF(N145="snížená",J145,0)</f>
        <v>0</v>
      </c>
      <c r="BG145" s="175">
        <f>IF(N145="zákl. přenesená",J145,0)</f>
        <v>0</v>
      </c>
      <c r="BH145" s="175">
        <f>IF(N145="sníž. přenesená",J145,0)</f>
        <v>0</v>
      </c>
      <c r="BI145" s="175">
        <f>IF(N145="nulová",J145,0)</f>
        <v>0</v>
      </c>
      <c r="BJ145" s="17" t="s">
        <v>79</v>
      </c>
      <c r="BK145" s="175">
        <f>ROUND(I145*H145,2)</f>
        <v>0</v>
      </c>
      <c r="BL145" s="17" t="s">
        <v>295</v>
      </c>
      <c r="BM145" s="174" t="s">
        <v>425</v>
      </c>
    </row>
    <row r="146" s="2" customFormat="1" ht="16.5" customHeight="1">
      <c r="A146" s="36"/>
      <c r="B146" s="162"/>
      <c r="C146" s="163" t="s">
        <v>718</v>
      </c>
      <c r="D146" s="163" t="s">
        <v>139</v>
      </c>
      <c r="E146" s="164" t="s">
        <v>1951</v>
      </c>
      <c r="F146" s="165" t="s">
        <v>1952</v>
      </c>
      <c r="G146" s="166" t="s">
        <v>186</v>
      </c>
      <c r="H146" s="167">
        <v>8</v>
      </c>
      <c r="I146" s="168"/>
      <c r="J146" s="169">
        <f>ROUND(I146*H146,2)</f>
        <v>0</v>
      </c>
      <c r="K146" s="165" t="s">
        <v>3</v>
      </c>
      <c r="L146" s="37"/>
      <c r="M146" s="170" t="s">
        <v>3</v>
      </c>
      <c r="N146" s="171" t="s">
        <v>42</v>
      </c>
      <c r="O146" s="70"/>
      <c r="P146" s="172">
        <f>O146*H146</f>
        <v>0</v>
      </c>
      <c r="Q146" s="172">
        <v>0</v>
      </c>
      <c r="R146" s="172">
        <f>Q146*H146</f>
        <v>0</v>
      </c>
      <c r="S146" s="172">
        <v>0</v>
      </c>
      <c r="T146" s="173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74" t="s">
        <v>295</v>
      </c>
      <c r="AT146" s="174" t="s">
        <v>139</v>
      </c>
      <c r="AU146" s="174" t="s">
        <v>79</v>
      </c>
      <c r="AY146" s="17" t="s">
        <v>135</v>
      </c>
      <c r="BE146" s="175">
        <f>IF(N146="základní",J146,0)</f>
        <v>0</v>
      </c>
      <c r="BF146" s="175">
        <f>IF(N146="snížená",J146,0)</f>
        <v>0</v>
      </c>
      <c r="BG146" s="175">
        <f>IF(N146="zákl. přenesená",J146,0)</f>
        <v>0</v>
      </c>
      <c r="BH146" s="175">
        <f>IF(N146="sníž. přenesená",J146,0)</f>
        <v>0</v>
      </c>
      <c r="BI146" s="175">
        <f>IF(N146="nulová",J146,0)</f>
        <v>0</v>
      </c>
      <c r="BJ146" s="17" t="s">
        <v>79</v>
      </c>
      <c r="BK146" s="175">
        <f>ROUND(I146*H146,2)</f>
        <v>0</v>
      </c>
      <c r="BL146" s="17" t="s">
        <v>295</v>
      </c>
      <c r="BM146" s="174" t="s">
        <v>920</v>
      </c>
    </row>
    <row r="147" s="2" customFormat="1" ht="16.5" customHeight="1">
      <c r="A147" s="36"/>
      <c r="B147" s="162"/>
      <c r="C147" s="163" t="s">
        <v>723</v>
      </c>
      <c r="D147" s="163" t="s">
        <v>139</v>
      </c>
      <c r="E147" s="164" t="s">
        <v>1953</v>
      </c>
      <c r="F147" s="165" t="s">
        <v>1954</v>
      </c>
      <c r="G147" s="166" t="s">
        <v>186</v>
      </c>
      <c r="H147" s="167">
        <v>4</v>
      </c>
      <c r="I147" s="168"/>
      <c r="J147" s="169">
        <f>ROUND(I147*H147,2)</f>
        <v>0</v>
      </c>
      <c r="K147" s="165" t="s">
        <v>3</v>
      </c>
      <c r="L147" s="37"/>
      <c r="M147" s="170" t="s">
        <v>3</v>
      </c>
      <c r="N147" s="171" t="s">
        <v>42</v>
      </c>
      <c r="O147" s="70"/>
      <c r="P147" s="172">
        <f>O147*H147</f>
        <v>0</v>
      </c>
      <c r="Q147" s="172">
        <v>0</v>
      </c>
      <c r="R147" s="172">
        <f>Q147*H147</f>
        <v>0</v>
      </c>
      <c r="S147" s="172">
        <v>0</v>
      </c>
      <c r="T147" s="173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74" t="s">
        <v>295</v>
      </c>
      <c r="AT147" s="174" t="s">
        <v>139</v>
      </c>
      <c r="AU147" s="174" t="s">
        <v>79</v>
      </c>
      <c r="AY147" s="17" t="s">
        <v>135</v>
      </c>
      <c r="BE147" s="175">
        <f>IF(N147="základní",J147,0)</f>
        <v>0</v>
      </c>
      <c r="BF147" s="175">
        <f>IF(N147="snížená",J147,0)</f>
        <v>0</v>
      </c>
      <c r="BG147" s="175">
        <f>IF(N147="zákl. přenesená",J147,0)</f>
        <v>0</v>
      </c>
      <c r="BH147" s="175">
        <f>IF(N147="sníž. přenesená",J147,0)</f>
        <v>0</v>
      </c>
      <c r="BI147" s="175">
        <f>IF(N147="nulová",J147,0)</f>
        <v>0</v>
      </c>
      <c r="BJ147" s="17" t="s">
        <v>79</v>
      </c>
      <c r="BK147" s="175">
        <f>ROUND(I147*H147,2)</f>
        <v>0</v>
      </c>
      <c r="BL147" s="17" t="s">
        <v>295</v>
      </c>
      <c r="BM147" s="174" t="s">
        <v>925</v>
      </c>
    </row>
    <row r="148" s="2" customFormat="1" ht="16.5" customHeight="1">
      <c r="A148" s="36"/>
      <c r="B148" s="162"/>
      <c r="C148" s="163" t="s">
        <v>692</v>
      </c>
      <c r="D148" s="163" t="s">
        <v>139</v>
      </c>
      <c r="E148" s="164" t="s">
        <v>1955</v>
      </c>
      <c r="F148" s="165" t="s">
        <v>1956</v>
      </c>
      <c r="G148" s="166" t="s">
        <v>186</v>
      </c>
      <c r="H148" s="167">
        <v>4</v>
      </c>
      <c r="I148" s="168"/>
      <c r="J148" s="169">
        <f>ROUND(I148*H148,2)</f>
        <v>0</v>
      </c>
      <c r="K148" s="165" t="s">
        <v>3</v>
      </c>
      <c r="L148" s="37"/>
      <c r="M148" s="170" t="s">
        <v>3</v>
      </c>
      <c r="N148" s="171" t="s">
        <v>42</v>
      </c>
      <c r="O148" s="70"/>
      <c r="P148" s="172">
        <f>O148*H148</f>
        <v>0</v>
      </c>
      <c r="Q148" s="172">
        <v>0</v>
      </c>
      <c r="R148" s="172">
        <f>Q148*H148</f>
        <v>0</v>
      </c>
      <c r="S148" s="172">
        <v>0</v>
      </c>
      <c r="T148" s="173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74" t="s">
        <v>295</v>
      </c>
      <c r="AT148" s="174" t="s">
        <v>139</v>
      </c>
      <c r="AU148" s="174" t="s">
        <v>79</v>
      </c>
      <c r="AY148" s="17" t="s">
        <v>135</v>
      </c>
      <c r="BE148" s="175">
        <f>IF(N148="základní",J148,0)</f>
        <v>0</v>
      </c>
      <c r="BF148" s="175">
        <f>IF(N148="snížená",J148,0)</f>
        <v>0</v>
      </c>
      <c r="BG148" s="175">
        <f>IF(N148="zákl. přenesená",J148,0)</f>
        <v>0</v>
      </c>
      <c r="BH148" s="175">
        <f>IF(N148="sníž. přenesená",J148,0)</f>
        <v>0</v>
      </c>
      <c r="BI148" s="175">
        <f>IF(N148="nulová",J148,0)</f>
        <v>0</v>
      </c>
      <c r="BJ148" s="17" t="s">
        <v>79</v>
      </c>
      <c r="BK148" s="175">
        <f>ROUND(I148*H148,2)</f>
        <v>0</v>
      </c>
      <c r="BL148" s="17" t="s">
        <v>295</v>
      </c>
      <c r="BM148" s="174" t="s">
        <v>890</v>
      </c>
    </row>
    <row r="149" s="2" customFormat="1" ht="16.5" customHeight="1">
      <c r="A149" s="36"/>
      <c r="B149" s="162"/>
      <c r="C149" s="163" t="s">
        <v>384</v>
      </c>
      <c r="D149" s="163" t="s">
        <v>139</v>
      </c>
      <c r="E149" s="164" t="s">
        <v>1957</v>
      </c>
      <c r="F149" s="165" t="s">
        <v>1958</v>
      </c>
      <c r="G149" s="166" t="s">
        <v>186</v>
      </c>
      <c r="H149" s="167">
        <v>34</v>
      </c>
      <c r="I149" s="168"/>
      <c r="J149" s="169">
        <f>ROUND(I149*H149,2)</f>
        <v>0</v>
      </c>
      <c r="K149" s="165" t="s">
        <v>3</v>
      </c>
      <c r="L149" s="37"/>
      <c r="M149" s="170" t="s">
        <v>3</v>
      </c>
      <c r="N149" s="171" t="s">
        <v>42</v>
      </c>
      <c r="O149" s="70"/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74" t="s">
        <v>295</v>
      </c>
      <c r="AT149" s="174" t="s">
        <v>139</v>
      </c>
      <c r="AU149" s="174" t="s">
        <v>79</v>
      </c>
      <c r="AY149" s="17" t="s">
        <v>135</v>
      </c>
      <c r="BE149" s="175">
        <f>IF(N149="základní",J149,0)</f>
        <v>0</v>
      </c>
      <c r="BF149" s="175">
        <f>IF(N149="snížená",J149,0)</f>
        <v>0</v>
      </c>
      <c r="BG149" s="175">
        <f>IF(N149="zákl. přenesená",J149,0)</f>
        <v>0</v>
      </c>
      <c r="BH149" s="175">
        <f>IF(N149="sníž. přenesená",J149,0)</f>
        <v>0</v>
      </c>
      <c r="BI149" s="175">
        <f>IF(N149="nulová",J149,0)</f>
        <v>0</v>
      </c>
      <c r="BJ149" s="17" t="s">
        <v>79</v>
      </c>
      <c r="BK149" s="175">
        <f>ROUND(I149*H149,2)</f>
        <v>0</v>
      </c>
      <c r="BL149" s="17" t="s">
        <v>295</v>
      </c>
      <c r="BM149" s="174" t="s">
        <v>897</v>
      </c>
    </row>
    <row r="150" s="2" customFormat="1" ht="16.5" customHeight="1">
      <c r="A150" s="36"/>
      <c r="B150" s="162"/>
      <c r="C150" s="163" t="s">
        <v>389</v>
      </c>
      <c r="D150" s="163" t="s">
        <v>139</v>
      </c>
      <c r="E150" s="164" t="s">
        <v>1959</v>
      </c>
      <c r="F150" s="165" t="s">
        <v>1960</v>
      </c>
      <c r="G150" s="166" t="s">
        <v>186</v>
      </c>
      <c r="H150" s="167">
        <v>36</v>
      </c>
      <c r="I150" s="168"/>
      <c r="J150" s="169">
        <f>ROUND(I150*H150,2)</f>
        <v>0</v>
      </c>
      <c r="K150" s="165" t="s">
        <v>3</v>
      </c>
      <c r="L150" s="37"/>
      <c r="M150" s="170" t="s">
        <v>3</v>
      </c>
      <c r="N150" s="171" t="s">
        <v>42</v>
      </c>
      <c r="O150" s="70"/>
      <c r="P150" s="172">
        <f>O150*H150</f>
        <v>0</v>
      </c>
      <c r="Q150" s="172">
        <v>0</v>
      </c>
      <c r="R150" s="172">
        <f>Q150*H150</f>
        <v>0</v>
      </c>
      <c r="S150" s="172">
        <v>0</v>
      </c>
      <c r="T150" s="173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74" t="s">
        <v>295</v>
      </c>
      <c r="AT150" s="174" t="s">
        <v>139</v>
      </c>
      <c r="AU150" s="174" t="s">
        <v>79</v>
      </c>
      <c r="AY150" s="17" t="s">
        <v>135</v>
      </c>
      <c r="BE150" s="175">
        <f>IF(N150="základní",J150,0)</f>
        <v>0</v>
      </c>
      <c r="BF150" s="175">
        <f>IF(N150="snížená",J150,0)</f>
        <v>0</v>
      </c>
      <c r="BG150" s="175">
        <f>IF(N150="zákl. přenesená",J150,0)</f>
        <v>0</v>
      </c>
      <c r="BH150" s="175">
        <f>IF(N150="sníž. přenesená",J150,0)</f>
        <v>0</v>
      </c>
      <c r="BI150" s="175">
        <f>IF(N150="nulová",J150,0)</f>
        <v>0</v>
      </c>
      <c r="BJ150" s="17" t="s">
        <v>79</v>
      </c>
      <c r="BK150" s="175">
        <f>ROUND(I150*H150,2)</f>
        <v>0</v>
      </c>
      <c r="BL150" s="17" t="s">
        <v>295</v>
      </c>
      <c r="BM150" s="174" t="s">
        <v>430</v>
      </c>
    </row>
    <row r="151" s="2" customFormat="1" ht="16.5" customHeight="1">
      <c r="A151" s="36"/>
      <c r="B151" s="162"/>
      <c r="C151" s="163" t="s">
        <v>394</v>
      </c>
      <c r="D151" s="163" t="s">
        <v>139</v>
      </c>
      <c r="E151" s="164" t="s">
        <v>1961</v>
      </c>
      <c r="F151" s="165" t="s">
        <v>1962</v>
      </c>
      <c r="G151" s="166" t="s">
        <v>186</v>
      </c>
      <c r="H151" s="167">
        <v>36</v>
      </c>
      <c r="I151" s="168"/>
      <c r="J151" s="169">
        <f>ROUND(I151*H151,2)</f>
        <v>0</v>
      </c>
      <c r="K151" s="165" t="s">
        <v>3</v>
      </c>
      <c r="L151" s="37"/>
      <c r="M151" s="170" t="s">
        <v>3</v>
      </c>
      <c r="N151" s="171" t="s">
        <v>42</v>
      </c>
      <c r="O151" s="70"/>
      <c r="P151" s="172">
        <f>O151*H151</f>
        <v>0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74" t="s">
        <v>295</v>
      </c>
      <c r="AT151" s="174" t="s">
        <v>139</v>
      </c>
      <c r="AU151" s="174" t="s">
        <v>79</v>
      </c>
      <c r="AY151" s="17" t="s">
        <v>135</v>
      </c>
      <c r="BE151" s="175">
        <f>IF(N151="základní",J151,0)</f>
        <v>0</v>
      </c>
      <c r="BF151" s="175">
        <f>IF(N151="snížená",J151,0)</f>
        <v>0</v>
      </c>
      <c r="BG151" s="175">
        <f>IF(N151="zákl. přenesená",J151,0)</f>
        <v>0</v>
      </c>
      <c r="BH151" s="175">
        <f>IF(N151="sníž. přenesená",J151,0)</f>
        <v>0</v>
      </c>
      <c r="BI151" s="175">
        <f>IF(N151="nulová",J151,0)</f>
        <v>0</v>
      </c>
      <c r="BJ151" s="17" t="s">
        <v>79</v>
      </c>
      <c r="BK151" s="175">
        <f>ROUND(I151*H151,2)</f>
        <v>0</v>
      </c>
      <c r="BL151" s="17" t="s">
        <v>295</v>
      </c>
      <c r="BM151" s="174" t="s">
        <v>611</v>
      </c>
    </row>
    <row r="152" s="2" customFormat="1" ht="16.5" customHeight="1">
      <c r="A152" s="36"/>
      <c r="B152" s="162"/>
      <c r="C152" s="163" t="s">
        <v>625</v>
      </c>
      <c r="D152" s="163" t="s">
        <v>139</v>
      </c>
      <c r="E152" s="164" t="s">
        <v>1963</v>
      </c>
      <c r="F152" s="165" t="s">
        <v>1964</v>
      </c>
      <c r="G152" s="166" t="s">
        <v>186</v>
      </c>
      <c r="H152" s="167">
        <v>76</v>
      </c>
      <c r="I152" s="168"/>
      <c r="J152" s="169">
        <f>ROUND(I152*H152,2)</f>
        <v>0</v>
      </c>
      <c r="K152" s="165" t="s">
        <v>3</v>
      </c>
      <c r="L152" s="37"/>
      <c r="M152" s="170" t="s">
        <v>3</v>
      </c>
      <c r="N152" s="171" t="s">
        <v>42</v>
      </c>
      <c r="O152" s="70"/>
      <c r="P152" s="172">
        <f>O152*H152</f>
        <v>0</v>
      </c>
      <c r="Q152" s="172">
        <v>0</v>
      </c>
      <c r="R152" s="172">
        <f>Q152*H152</f>
        <v>0</v>
      </c>
      <c r="S152" s="172">
        <v>0</v>
      </c>
      <c r="T152" s="173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74" t="s">
        <v>295</v>
      </c>
      <c r="AT152" s="174" t="s">
        <v>139</v>
      </c>
      <c r="AU152" s="174" t="s">
        <v>79</v>
      </c>
      <c r="AY152" s="17" t="s">
        <v>135</v>
      </c>
      <c r="BE152" s="175">
        <f>IF(N152="základní",J152,0)</f>
        <v>0</v>
      </c>
      <c r="BF152" s="175">
        <f>IF(N152="snížená",J152,0)</f>
        <v>0</v>
      </c>
      <c r="BG152" s="175">
        <f>IF(N152="zákl. přenesená",J152,0)</f>
        <v>0</v>
      </c>
      <c r="BH152" s="175">
        <f>IF(N152="sníž. přenesená",J152,0)</f>
        <v>0</v>
      </c>
      <c r="BI152" s="175">
        <f>IF(N152="nulová",J152,0)</f>
        <v>0</v>
      </c>
      <c r="BJ152" s="17" t="s">
        <v>79</v>
      </c>
      <c r="BK152" s="175">
        <f>ROUND(I152*H152,2)</f>
        <v>0</v>
      </c>
      <c r="BL152" s="17" t="s">
        <v>295</v>
      </c>
      <c r="BM152" s="174" t="s">
        <v>591</v>
      </c>
    </row>
    <row r="153" s="2" customFormat="1" ht="16.5" customHeight="1">
      <c r="A153" s="36"/>
      <c r="B153" s="162"/>
      <c r="C153" s="163" t="s">
        <v>630</v>
      </c>
      <c r="D153" s="163" t="s">
        <v>139</v>
      </c>
      <c r="E153" s="164" t="s">
        <v>1965</v>
      </c>
      <c r="F153" s="165" t="s">
        <v>1966</v>
      </c>
      <c r="G153" s="166" t="s">
        <v>142</v>
      </c>
      <c r="H153" s="167">
        <v>0.10000000000000001</v>
      </c>
      <c r="I153" s="168"/>
      <c r="J153" s="169">
        <f>ROUND(I153*H153,2)</f>
        <v>0</v>
      </c>
      <c r="K153" s="165" t="s">
        <v>3</v>
      </c>
      <c r="L153" s="37"/>
      <c r="M153" s="170" t="s">
        <v>3</v>
      </c>
      <c r="N153" s="171" t="s">
        <v>42</v>
      </c>
      <c r="O153" s="70"/>
      <c r="P153" s="172">
        <f>O153*H153</f>
        <v>0</v>
      </c>
      <c r="Q153" s="172">
        <v>0</v>
      </c>
      <c r="R153" s="172">
        <f>Q153*H153</f>
        <v>0</v>
      </c>
      <c r="S153" s="172">
        <v>0</v>
      </c>
      <c r="T153" s="173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74" t="s">
        <v>295</v>
      </c>
      <c r="AT153" s="174" t="s">
        <v>139</v>
      </c>
      <c r="AU153" s="174" t="s">
        <v>79</v>
      </c>
      <c r="AY153" s="17" t="s">
        <v>135</v>
      </c>
      <c r="BE153" s="175">
        <f>IF(N153="základní",J153,0)</f>
        <v>0</v>
      </c>
      <c r="BF153" s="175">
        <f>IF(N153="snížená",J153,0)</f>
        <v>0</v>
      </c>
      <c r="BG153" s="175">
        <f>IF(N153="zákl. přenesená",J153,0)</f>
        <v>0</v>
      </c>
      <c r="BH153" s="175">
        <f>IF(N153="sníž. přenesená",J153,0)</f>
        <v>0</v>
      </c>
      <c r="BI153" s="175">
        <f>IF(N153="nulová",J153,0)</f>
        <v>0</v>
      </c>
      <c r="BJ153" s="17" t="s">
        <v>79</v>
      </c>
      <c r="BK153" s="175">
        <f>ROUND(I153*H153,2)</f>
        <v>0</v>
      </c>
      <c r="BL153" s="17" t="s">
        <v>295</v>
      </c>
      <c r="BM153" s="174" t="s">
        <v>606</v>
      </c>
    </row>
    <row r="154" s="12" customFormat="1" ht="25.92" customHeight="1">
      <c r="A154" s="12"/>
      <c r="B154" s="149"/>
      <c r="C154" s="12"/>
      <c r="D154" s="150" t="s">
        <v>70</v>
      </c>
      <c r="E154" s="151" t="s">
        <v>1967</v>
      </c>
      <c r="F154" s="151" t="s">
        <v>1968</v>
      </c>
      <c r="G154" s="12"/>
      <c r="H154" s="12"/>
      <c r="I154" s="152"/>
      <c r="J154" s="153">
        <f>BK154</f>
        <v>0</v>
      </c>
      <c r="K154" s="12"/>
      <c r="L154" s="149"/>
      <c r="M154" s="154"/>
      <c r="N154" s="155"/>
      <c r="O154" s="155"/>
      <c r="P154" s="156">
        <f>SUM(P155:P188)</f>
        <v>0</v>
      </c>
      <c r="Q154" s="155"/>
      <c r="R154" s="156">
        <f>SUM(R155:R188)</f>
        <v>0</v>
      </c>
      <c r="S154" s="155"/>
      <c r="T154" s="157">
        <f>SUM(T155:T188)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50" t="s">
        <v>81</v>
      </c>
      <c r="AT154" s="158" t="s">
        <v>70</v>
      </c>
      <c r="AU154" s="158" t="s">
        <v>71</v>
      </c>
      <c r="AY154" s="150" t="s">
        <v>135</v>
      </c>
      <c r="BK154" s="159">
        <f>SUM(BK155:BK188)</f>
        <v>0</v>
      </c>
    </row>
    <row r="155" s="2" customFormat="1" ht="16.5" customHeight="1">
      <c r="A155" s="36"/>
      <c r="B155" s="162"/>
      <c r="C155" s="163" t="s">
        <v>1215</v>
      </c>
      <c r="D155" s="163" t="s">
        <v>139</v>
      </c>
      <c r="E155" s="164" t="s">
        <v>1969</v>
      </c>
      <c r="F155" s="165" t="s">
        <v>1970</v>
      </c>
      <c r="G155" s="166" t="s">
        <v>186</v>
      </c>
      <c r="H155" s="167">
        <v>120</v>
      </c>
      <c r="I155" s="168"/>
      <c r="J155" s="169">
        <f>ROUND(I155*H155,2)</f>
        <v>0</v>
      </c>
      <c r="K155" s="165" t="s">
        <v>3</v>
      </c>
      <c r="L155" s="37"/>
      <c r="M155" s="170" t="s">
        <v>3</v>
      </c>
      <c r="N155" s="171" t="s">
        <v>42</v>
      </c>
      <c r="O155" s="70"/>
      <c r="P155" s="172">
        <f>O155*H155</f>
        <v>0</v>
      </c>
      <c r="Q155" s="172">
        <v>0</v>
      </c>
      <c r="R155" s="172">
        <f>Q155*H155</f>
        <v>0</v>
      </c>
      <c r="S155" s="172">
        <v>0</v>
      </c>
      <c r="T155" s="173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74" t="s">
        <v>295</v>
      </c>
      <c r="AT155" s="174" t="s">
        <v>139</v>
      </c>
      <c r="AU155" s="174" t="s">
        <v>79</v>
      </c>
      <c r="AY155" s="17" t="s">
        <v>135</v>
      </c>
      <c r="BE155" s="175">
        <f>IF(N155="základní",J155,0)</f>
        <v>0</v>
      </c>
      <c r="BF155" s="175">
        <f>IF(N155="snížená",J155,0)</f>
        <v>0</v>
      </c>
      <c r="BG155" s="175">
        <f>IF(N155="zákl. přenesená",J155,0)</f>
        <v>0</v>
      </c>
      <c r="BH155" s="175">
        <f>IF(N155="sníž. přenesená",J155,0)</f>
        <v>0</v>
      </c>
      <c r="BI155" s="175">
        <f>IF(N155="nulová",J155,0)</f>
        <v>0</v>
      </c>
      <c r="BJ155" s="17" t="s">
        <v>79</v>
      </c>
      <c r="BK155" s="175">
        <f>ROUND(I155*H155,2)</f>
        <v>0</v>
      </c>
      <c r="BL155" s="17" t="s">
        <v>295</v>
      </c>
      <c r="BM155" s="174" t="s">
        <v>581</v>
      </c>
    </row>
    <row r="156" s="2" customFormat="1" ht="16.5" customHeight="1">
      <c r="A156" s="36"/>
      <c r="B156" s="162"/>
      <c r="C156" s="163" t="s">
        <v>1145</v>
      </c>
      <c r="D156" s="163" t="s">
        <v>139</v>
      </c>
      <c r="E156" s="164" t="s">
        <v>1971</v>
      </c>
      <c r="F156" s="165" t="s">
        <v>1972</v>
      </c>
      <c r="G156" s="166" t="s">
        <v>186</v>
      </c>
      <c r="H156" s="167">
        <v>30</v>
      </c>
      <c r="I156" s="168"/>
      <c r="J156" s="169">
        <f>ROUND(I156*H156,2)</f>
        <v>0</v>
      </c>
      <c r="K156" s="165" t="s">
        <v>3</v>
      </c>
      <c r="L156" s="37"/>
      <c r="M156" s="170" t="s">
        <v>3</v>
      </c>
      <c r="N156" s="171" t="s">
        <v>42</v>
      </c>
      <c r="O156" s="70"/>
      <c r="P156" s="172">
        <f>O156*H156</f>
        <v>0</v>
      </c>
      <c r="Q156" s="172">
        <v>0</v>
      </c>
      <c r="R156" s="172">
        <f>Q156*H156</f>
        <v>0</v>
      </c>
      <c r="S156" s="172">
        <v>0</v>
      </c>
      <c r="T156" s="173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74" t="s">
        <v>295</v>
      </c>
      <c r="AT156" s="174" t="s">
        <v>139</v>
      </c>
      <c r="AU156" s="174" t="s">
        <v>79</v>
      </c>
      <c r="AY156" s="17" t="s">
        <v>135</v>
      </c>
      <c r="BE156" s="175">
        <f>IF(N156="základní",J156,0)</f>
        <v>0</v>
      </c>
      <c r="BF156" s="175">
        <f>IF(N156="snížená",J156,0)</f>
        <v>0</v>
      </c>
      <c r="BG156" s="175">
        <f>IF(N156="zákl. přenesená",J156,0)</f>
        <v>0</v>
      </c>
      <c r="BH156" s="175">
        <f>IF(N156="sníž. přenesená",J156,0)</f>
        <v>0</v>
      </c>
      <c r="BI156" s="175">
        <f>IF(N156="nulová",J156,0)</f>
        <v>0</v>
      </c>
      <c r="BJ156" s="17" t="s">
        <v>79</v>
      </c>
      <c r="BK156" s="175">
        <f>ROUND(I156*H156,2)</f>
        <v>0</v>
      </c>
      <c r="BL156" s="17" t="s">
        <v>295</v>
      </c>
      <c r="BM156" s="174" t="s">
        <v>596</v>
      </c>
    </row>
    <row r="157" s="2" customFormat="1" ht="16.5" customHeight="1">
      <c r="A157" s="36"/>
      <c r="B157" s="162"/>
      <c r="C157" s="163" t="s">
        <v>1221</v>
      </c>
      <c r="D157" s="163" t="s">
        <v>139</v>
      </c>
      <c r="E157" s="164" t="s">
        <v>1973</v>
      </c>
      <c r="F157" s="165" t="s">
        <v>1974</v>
      </c>
      <c r="G157" s="166" t="s">
        <v>186</v>
      </c>
      <c r="H157" s="167">
        <v>33</v>
      </c>
      <c r="I157" s="168"/>
      <c r="J157" s="169">
        <f>ROUND(I157*H157,2)</f>
        <v>0</v>
      </c>
      <c r="K157" s="165" t="s">
        <v>3</v>
      </c>
      <c r="L157" s="37"/>
      <c r="M157" s="170" t="s">
        <v>3</v>
      </c>
      <c r="N157" s="171" t="s">
        <v>42</v>
      </c>
      <c r="O157" s="70"/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74" t="s">
        <v>295</v>
      </c>
      <c r="AT157" s="174" t="s">
        <v>139</v>
      </c>
      <c r="AU157" s="174" t="s">
        <v>79</v>
      </c>
      <c r="AY157" s="17" t="s">
        <v>135</v>
      </c>
      <c r="BE157" s="175">
        <f>IF(N157="základní",J157,0)</f>
        <v>0</v>
      </c>
      <c r="BF157" s="175">
        <f>IF(N157="snížená",J157,0)</f>
        <v>0</v>
      </c>
      <c r="BG157" s="175">
        <f>IF(N157="zákl. přenesená",J157,0)</f>
        <v>0</v>
      </c>
      <c r="BH157" s="175">
        <f>IF(N157="sníž. přenesená",J157,0)</f>
        <v>0</v>
      </c>
      <c r="BI157" s="175">
        <f>IF(N157="nulová",J157,0)</f>
        <v>0</v>
      </c>
      <c r="BJ157" s="17" t="s">
        <v>79</v>
      </c>
      <c r="BK157" s="175">
        <f>ROUND(I157*H157,2)</f>
        <v>0</v>
      </c>
      <c r="BL157" s="17" t="s">
        <v>295</v>
      </c>
      <c r="BM157" s="174" t="s">
        <v>364</v>
      </c>
    </row>
    <row r="158" s="2" customFormat="1" ht="16.5" customHeight="1">
      <c r="A158" s="36"/>
      <c r="B158" s="162"/>
      <c r="C158" s="163" t="s">
        <v>1031</v>
      </c>
      <c r="D158" s="163" t="s">
        <v>139</v>
      </c>
      <c r="E158" s="164" t="s">
        <v>1975</v>
      </c>
      <c r="F158" s="165" t="s">
        <v>1976</v>
      </c>
      <c r="G158" s="166" t="s">
        <v>186</v>
      </c>
      <c r="H158" s="167">
        <v>1</v>
      </c>
      <c r="I158" s="168"/>
      <c r="J158" s="169">
        <f>ROUND(I158*H158,2)</f>
        <v>0</v>
      </c>
      <c r="K158" s="165" t="s">
        <v>3</v>
      </c>
      <c r="L158" s="37"/>
      <c r="M158" s="170" t="s">
        <v>3</v>
      </c>
      <c r="N158" s="171" t="s">
        <v>42</v>
      </c>
      <c r="O158" s="70"/>
      <c r="P158" s="172">
        <f>O158*H158</f>
        <v>0</v>
      </c>
      <c r="Q158" s="172">
        <v>0</v>
      </c>
      <c r="R158" s="172">
        <f>Q158*H158</f>
        <v>0</v>
      </c>
      <c r="S158" s="172">
        <v>0</v>
      </c>
      <c r="T158" s="173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74" t="s">
        <v>295</v>
      </c>
      <c r="AT158" s="174" t="s">
        <v>139</v>
      </c>
      <c r="AU158" s="174" t="s">
        <v>79</v>
      </c>
      <c r="AY158" s="17" t="s">
        <v>135</v>
      </c>
      <c r="BE158" s="175">
        <f>IF(N158="základní",J158,0)</f>
        <v>0</v>
      </c>
      <c r="BF158" s="175">
        <f>IF(N158="snížená",J158,0)</f>
        <v>0</v>
      </c>
      <c r="BG158" s="175">
        <f>IF(N158="zákl. přenesená",J158,0)</f>
        <v>0</v>
      </c>
      <c r="BH158" s="175">
        <f>IF(N158="sníž. přenesená",J158,0)</f>
        <v>0</v>
      </c>
      <c r="BI158" s="175">
        <f>IF(N158="nulová",J158,0)</f>
        <v>0</v>
      </c>
      <c r="BJ158" s="17" t="s">
        <v>79</v>
      </c>
      <c r="BK158" s="175">
        <f>ROUND(I158*H158,2)</f>
        <v>0</v>
      </c>
      <c r="BL158" s="17" t="s">
        <v>295</v>
      </c>
      <c r="BM158" s="174" t="s">
        <v>755</v>
      </c>
    </row>
    <row r="159" s="2" customFormat="1" ht="16.5" customHeight="1">
      <c r="A159" s="36"/>
      <c r="B159" s="162"/>
      <c r="C159" s="163" t="s">
        <v>970</v>
      </c>
      <c r="D159" s="163" t="s">
        <v>139</v>
      </c>
      <c r="E159" s="164" t="s">
        <v>1977</v>
      </c>
      <c r="F159" s="165" t="s">
        <v>1978</v>
      </c>
      <c r="G159" s="166" t="s">
        <v>186</v>
      </c>
      <c r="H159" s="167">
        <v>1</v>
      </c>
      <c r="I159" s="168"/>
      <c r="J159" s="169">
        <f>ROUND(I159*H159,2)</f>
        <v>0</v>
      </c>
      <c r="K159" s="165" t="s">
        <v>3</v>
      </c>
      <c r="L159" s="37"/>
      <c r="M159" s="170" t="s">
        <v>3</v>
      </c>
      <c r="N159" s="171" t="s">
        <v>42</v>
      </c>
      <c r="O159" s="70"/>
      <c r="P159" s="172">
        <f>O159*H159</f>
        <v>0</v>
      </c>
      <c r="Q159" s="172">
        <v>0</v>
      </c>
      <c r="R159" s="172">
        <f>Q159*H159</f>
        <v>0</v>
      </c>
      <c r="S159" s="172">
        <v>0</v>
      </c>
      <c r="T159" s="173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74" t="s">
        <v>295</v>
      </c>
      <c r="AT159" s="174" t="s">
        <v>139</v>
      </c>
      <c r="AU159" s="174" t="s">
        <v>79</v>
      </c>
      <c r="AY159" s="17" t="s">
        <v>135</v>
      </c>
      <c r="BE159" s="175">
        <f>IF(N159="základní",J159,0)</f>
        <v>0</v>
      </c>
      <c r="BF159" s="175">
        <f>IF(N159="snížená",J159,0)</f>
        <v>0</v>
      </c>
      <c r="BG159" s="175">
        <f>IF(N159="zákl. přenesená",J159,0)</f>
        <v>0</v>
      </c>
      <c r="BH159" s="175">
        <f>IF(N159="sníž. přenesená",J159,0)</f>
        <v>0</v>
      </c>
      <c r="BI159" s="175">
        <f>IF(N159="nulová",J159,0)</f>
        <v>0</v>
      </c>
      <c r="BJ159" s="17" t="s">
        <v>79</v>
      </c>
      <c r="BK159" s="175">
        <f>ROUND(I159*H159,2)</f>
        <v>0</v>
      </c>
      <c r="BL159" s="17" t="s">
        <v>295</v>
      </c>
      <c r="BM159" s="174" t="s">
        <v>828</v>
      </c>
    </row>
    <row r="160" s="2" customFormat="1" ht="16.5" customHeight="1">
      <c r="A160" s="36"/>
      <c r="B160" s="162"/>
      <c r="C160" s="163" t="s">
        <v>1151</v>
      </c>
      <c r="D160" s="163" t="s">
        <v>139</v>
      </c>
      <c r="E160" s="164" t="s">
        <v>1979</v>
      </c>
      <c r="F160" s="165" t="s">
        <v>1980</v>
      </c>
      <c r="G160" s="166" t="s">
        <v>186</v>
      </c>
      <c r="H160" s="167">
        <v>1</v>
      </c>
      <c r="I160" s="168"/>
      <c r="J160" s="169">
        <f>ROUND(I160*H160,2)</f>
        <v>0</v>
      </c>
      <c r="K160" s="165" t="s">
        <v>3</v>
      </c>
      <c r="L160" s="37"/>
      <c r="M160" s="170" t="s">
        <v>3</v>
      </c>
      <c r="N160" s="171" t="s">
        <v>42</v>
      </c>
      <c r="O160" s="70"/>
      <c r="P160" s="172">
        <f>O160*H160</f>
        <v>0</v>
      </c>
      <c r="Q160" s="172">
        <v>0</v>
      </c>
      <c r="R160" s="172">
        <f>Q160*H160</f>
        <v>0</v>
      </c>
      <c r="S160" s="172">
        <v>0</v>
      </c>
      <c r="T160" s="173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74" t="s">
        <v>295</v>
      </c>
      <c r="AT160" s="174" t="s">
        <v>139</v>
      </c>
      <c r="AU160" s="174" t="s">
        <v>79</v>
      </c>
      <c r="AY160" s="17" t="s">
        <v>135</v>
      </c>
      <c r="BE160" s="175">
        <f>IF(N160="základní",J160,0)</f>
        <v>0</v>
      </c>
      <c r="BF160" s="175">
        <f>IF(N160="snížená",J160,0)</f>
        <v>0</v>
      </c>
      <c r="BG160" s="175">
        <f>IF(N160="zákl. přenesená",J160,0)</f>
        <v>0</v>
      </c>
      <c r="BH160" s="175">
        <f>IF(N160="sníž. přenesená",J160,0)</f>
        <v>0</v>
      </c>
      <c r="BI160" s="175">
        <f>IF(N160="nulová",J160,0)</f>
        <v>0</v>
      </c>
      <c r="BJ160" s="17" t="s">
        <v>79</v>
      </c>
      <c r="BK160" s="175">
        <f>ROUND(I160*H160,2)</f>
        <v>0</v>
      </c>
      <c r="BL160" s="17" t="s">
        <v>295</v>
      </c>
      <c r="BM160" s="174" t="s">
        <v>837</v>
      </c>
    </row>
    <row r="161" s="2" customFormat="1" ht="16.5" customHeight="1">
      <c r="A161" s="36"/>
      <c r="B161" s="162"/>
      <c r="C161" s="163" t="s">
        <v>1233</v>
      </c>
      <c r="D161" s="163" t="s">
        <v>139</v>
      </c>
      <c r="E161" s="164" t="s">
        <v>1981</v>
      </c>
      <c r="F161" s="165" t="s">
        <v>1982</v>
      </c>
      <c r="G161" s="166" t="s">
        <v>186</v>
      </c>
      <c r="H161" s="167">
        <v>1</v>
      </c>
      <c r="I161" s="168"/>
      <c r="J161" s="169">
        <f>ROUND(I161*H161,2)</f>
        <v>0</v>
      </c>
      <c r="K161" s="165" t="s">
        <v>3</v>
      </c>
      <c r="L161" s="37"/>
      <c r="M161" s="170" t="s">
        <v>3</v>
      </c>
      <c r="N161" s="171" t="s">
        <v>42</v>
      </c>
      <c r="O161" s="70"/>
      <c r="P161" s="172">
        <f>O161*H161</f>
        <v>0</v>
      </c>
      <c r="Q161" s="172">
        <v>0</v>
      </c>
      <c r="R161" s="172">
        <f>Q161*H161</f>
        <v>0</v>
      </c>
      <c r="S161" s="172">
        <v>0</v>
      </c>
      <c r="T161" s="173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74" t="s">
        <v>295</v>
      </c>
      <c r="AT161" s="174" t="s">
        <v>139</v>
      </c>
      <c r="AU161" s="174" t="s">
        <v>79</v>
      </c>
      <c r="AY161" s="17" t="s">
        <v>135</v>
      </c>
      <c r="BE161" s="175">
        <f>IF(N161="základní",J161,0)</f>
        <v>0</v>
      </c>
      <c r="BF161" s="175">
        <f>IF(N161="snížená",J161,0)</f>
        <v>0</v>
      </c>
      <c r="BG161" s="175">
        <f>IF(N161="zákl. přenesená",J161,0)</f>
        <v>0</v>
      </c>
      <c r="BH161" s="175">
        <f>IF(N161="sníž. přenesená",J161,0)</f>
        <v>0</v>
      </c>
      <c r="BI161" s="175">
        <f>IF(N161="nulová",J161,0)</f>
        <v>0</v>
      </c>
      <c r="BJ161" s="17" t="s">
        <v>79</v>
      </c>
      <c r="BK161" s="175">
        <f>ROUND(I161*H161,2)</f>
        <v>0</v>
      </c>
      <c r="BL161" s="17" t="s">
        <v>295</v>
      </c>
      <c r="BM161" s="174" t="s">
        <v>777</v>
      </c>
    </row>
    <row r="162" s="2" customFormat="1" ht="16.5" customHeight="1">
      <c r="A162" s="36"/>
      <c r="B162" s="162"/>
      <c r="C162" s="163" t="s">
        <v>975</v>
      </c>
      <c r="D162" s="163" t="s">
        <v>139</v>
      </c>
      <c r="E162" s="164" t="s">
        <v>1983</v>
      </c>
      <c r="F162" s="165" t="s">
        <v>1984</v>
      </c>
      <c r="G162" s="166" t="s">
        <v>186</v>
      </c>
      <c r="H162" s="167">
        <v>1</v>
      </c>
      <c r="I162" s="168"/>
      <c r="J162" s="169">
        <f>ROUND(I162*H162,2)</f>
        <v>0</v>
      </c>
      <c r="K162" s="165" t="s">
        <v>3</v>
      </c>
      <c r="L162" s="37"/>
      <c r="M162" s="170" t="s">
        <v>3</v>
      </c>
      <c r="N162" s="171" t="s">
        <v>42</v>
      </c>
      <c r="O162" s="70"/>
      <c r="P162" s="172">
        <f>O162*H162</f>
        <v>0</v>
      </c>
      <c r="Q162" s="172">
        <v>0</v>
      </c>
      <c r="R162" s="172">
        <f>Q162*H162</f>
        <v>0</v>
      </c>
      <c r="S162" s="172">
        <v>0</v>
      </c>
      <c r="T162" s="173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74" t="s">
        <v>295</v>
      </c>
      <c r="AT162" s="174" t="s">
        <v>139</v>
      </c>
      <c r="AU162" s="174" t="s">
        <v>79</v>
      </c>
      <c r="AY162" s="17" t="s">
        <v>135</v>
      </c>
      <c r="BE162" s="175">
        <f>IF(N162="základní",J162,0)</f>
        <v>0</v>
      </c>
      <c r="BF162" s="175">
        <f>IF(N162="snížená",J162,0)</f>
        <v>0</v>
      </c>
      <c r="BG162" s="175">
        <f>IF(N162="zákl. přenesená",J162,0)</f>
        <v>0</v>
      </c>
      <c r="BH162" s="175">
        <f>IF(N162="sníž. přenesená",J162,0)</f>
        <v>0</v>
      </c>
      <c r="BI162" s="175">
        <f>IF(N162="nulová",J162,0)</f>
        <v>0</v>
      </c>
      <c r="BJ162" s="17" t="s">
        <v>79</v>
      </c>
      <c r="BK162" s="175">
        <f>ROUND(I162*H162,2)</f>
        <v>0</v>
      </c>
      <c r="BL162" s="17" t="s">
        <v>295</v>
      </c>
      <c r="BM162" s="174" t="s">
        <v>806</v>
      </c>
    </row>
    <row r="163" s="2" customFormat="1" ht="16.5" customHeight="1">
      <c r="A163" s="36"/>
      <c r="B163" s="162"/>
      <c r="C163" s="163" t="s">
        <v>980</v>
      </c>
      <c r="D163" s="163" t="s">
        <v>139</v>
      </c>
      <c r="E163" s="164" t="s">
        <v>1985</v>
      </c>
      <c r="F163" s="165" t="s">
        <v>1986</v>
      </c>
      <c r="G163" s="166" t="s">
        <v>186</v>
      </c>
      <c r="H163" s="167">
        <v>2</v>
      </c>
      <c r="I163" s="168"/>
      <c r="J163" s="169">
        <f>ROUND(I163*H163,2)</f>
        <v>0</v>
      </c>
      <c r="K163" s="165" t="s">
        <v>3</v>
      </c>
      <c r="L163" s="37"/>
      <c r="M163" s="170" t="s">
        <v>3</v>
      </c>
      <c r="N163" s="171" t="s">
        <v>42</v>
      </c>
      <c r="O163" s="70"/>
      <c r="P163" s="172">
        <f>O163*H163</f>
        <v>0</v>
      </c>
      <c r="Q163" s="172">
        <v>0</v>
      </c>
      <c r="R163" s="172">
        <f>Q163*H163</f>
        <v>0</v>
      </c>
      <c r="S163" s="172">
        <v>0</v>
      </c>
      <c r="T163" s="173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74" t="s">
        <v>295</v>
      </c>
      <c r="AT163" s="174" t="s">
        <v>139</v>
      </c>
      <c r="AU163" s="174" t="s">
        <v>79</v>
      </c>
      <c r="AY163" s="17" t="s">
        <v>135</v>
      </c>
      <c r="BE163" s="175">
        <f>IF(N163="základní",J163,0)</f>
        <v>0</v>
      </c>
      <c r="BF163" s="175">
        <f>IF(N163="snížená",J163,0)</f>
        <v>0</v>
      </c>
      <c r="BG163" s="175">
        <f>IF(N163="zákl. přenesená",J163,0)</f>
        <v>0</v>
      </c>
      <c r="BH163" s="175">
        <f>IF(N163="sníž. přenesená",J163,0)</f>
        <v>0</v>
      </c>
      <c r="BI163" s="175">
        <f>IF(N163="nulová",J163,0)</f>
        <v>0</v>
      </c>
      <c r="BJ163" s="17" t="s">
        <v>79</v>
      </c>
      <c r="BK163" s="175">
        <f>ROUND(I163*H163,2)</f>
        <v>0</v>
      </c>
      <c r="BL163" s="17" t="s">
        <v>295</v>
      </c>
      <c r="BM163" s="174" t="s">
        <v>792</v>
      </c>
    </row>
    <row r="164" s="2" customFormat="1" ht="16.5" customHeight="1">
      <c r="A164" s="36"/>
      <c r="B164" s="162"/>
      <c r="C164" s="163" t="s">
        <v>965</v>
      </c>
      <c r="D164" s="163" t="s">
        <v>139</v>
      </c>
      <c r="E164" s="164" t="s">
        <v>1987</v>
      </c>
      <c r="F164" s="165" t="s">
        <v>1988</v>
      </c>
      <c r="G164" s="166" t="s">
        <v>186</v>
      </c>
      <c r="H164" s="167">
        <v>2</v>
      </c>
      <c r="I164" s="168"/>
      <c r="J164" s="169">
        <f>ROUND(I164*H164,2)</f>
        <v>0</v>
      </c>
      <c r="K164" s="165" t="s">
        <v>3</v>
      </c>
      <c r="L164" s="37"/>
      <c r="M164" s="170" t="s">
        <v>3</v>
      </c>
      <c r="N164" s="171" t="s">
        <v>42</v>
      </c>
      <c r="O164" s="70"/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74" t="s">
        <v>295</v>
      </c>
      <c r="AT164" s="174" t="s">
        <v>139</v>
      </c>
      <c r="AU164" s="174" t="s">
        <v>79</v>
      </c>
      <c r="AY164" s="17" t="s">
        <v>135</v>
      </c>
      <c r="BE164" s="175">
        <f>IF(N164="základní",J164,0)</f>
        <v>0</v>
      </c>
      <c r="BF164" s="175">
        <f>IF(N164="snížená",J164,0)</f>
        <v>0</v>
      </c>
      <c r="BG164" s="175">
        <f>IF(N164="zákl. přenesená",J164,0)</f>
        <v>0</v>
      </c>
      <c r="BH164" s="175">
        <f>IF(N164="sníž. přenesená",J164,0)</f>
        <v>0</v>
      </c>
      <c r="BI164" s="175">
        <f>IF(N164="nulová",J164,0)</f>
        <v>0</v>
      </c>
      <c r="BJ164" s="17" t="s">
        <v>79</v>
      </c>
      <c r="BK164" s="175">
        <f>ROUND(I164*H164,2)</f>
        <v>0</v>
      </c>
      <c r="BL164" s="17" t="s">
        <v>295</v>
      </c>
      <c r="BM164" s="174" t="s">
        <v>811</v>
      </c>
    </row>
    <row r="165" s="2" customFormat="1" ht="16.5" customHeight="1">
      <c r="A165" s="36"/>
      <c r="B165" s="162"/>
      <c r="C165" s="163" t="s">
        <v>950</v>
      </c>
      <c r="D165" s="163" t="s">
        <v>139</v>
      </c>
      <c r="E165" s="164" t="s">
        <v>1989</v>
      </c>
      <c r="F165" s="165" t="s">
        <v>1990</v>
      </c>
      <c r="G165" s="166" t="s">
        <v>186</v>
      </c>
      <c r="H165" s="167">
        <v>4</v>
      </c>
      <c r="I165" s="168"/>
      <c r="J165" s="169">
        <f>ROUND(I165*H165,2)</f>
        <v>0</v>
      </c>
      <c r="K165" s="165" t="s">
        <v>3</v>
      </c>
      <c r="L165" s="37"/>
      <c r="M165" s="170" t="s">
        <v>3</v>
      </c>
      <c r="N165" s="171" t="s">
        <v>42</v>
      </c>
      <c r="O165" s="70"/>
      <c r="P165" s="172">
        <f>O165*H165</f>
        <v>0</v>
      </c>
      <c r="Q165" s="172">
        <v>0</v>
      </c>
      <c r="R165" s="172">
        <f>Q165*H165</f>
        <v>0</v>
      </c>
      <c r="S165" s="172">
        <v>0</v>
      </c>
      <c r="T165" s="173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74" t="s">
        <v>295</v>
      </c>
      <c r="AT165" s="174" t="s">
        <v>139</v>
      </c>
      <c r="AU165" s="174" t="s">
        <v>79</v>
      </c>
      <c r="AY165" s="17" t="s">
        <v>135</v>
      </c>
      <c r="BE165" s="175">
        <f>IF(N165="základní",J165,0)</f>
        <v>0</v>
      </c>
      <c r="BF165" s="175">
        <f>IF(N165="snížená",J165,0)</f>
        <v>0</v>
      </c>
      <c r="BG165" s="175">
        <f>IF(N165="zákl. přenesená",J165,0)</f>
        <v>0</v>
      </c>
      <c r="BH165" s="175">
        <f>IF(N165="sníž. přenesená",J165,0)</f>
        <v>0</v>
      </c>
      <c r="BI165" s="175">
        <f>IF(N165="nulová",J165,0)</f>
        <v>0</v>
      </c>
      <c r="BJ165" s="17" t="s">
        <v>79</v>
      </c>
      <c r="BK165" s="175">
        <f>ROUND(I165*H165,2)</f>
        <v>0</v>
      </c>
      <c r="BL165" s="17" t="s">
        <v>295</v>
      </c>
      <c r="BM165" s="174" t="s">
        <v>782</v>
      </c>
    </row>
    <row r="166" s="2" customFormat="1" ht="16.5" customHeight="1">
      <c r="A166" s="36"/>
      <c r="B166" s="162"/>
      <c r="C166" s="163" t="s">
        <v>955</v>
      </c>
      <c r="D166" s="163" t="s">
        <v>139</v>
      </c>
      <c r="E166" s="164" t="s">
        <v>1991</v>
      </c>
      <c r="F166" s="165" t="s">
        <v>1992</v>
      </c>
      <c r="G166" s="166" t="s">
        <v>186</v>
      </c>
      <c r="H166" s="167">
        <v>1</v>
      </c>
      <c r="I166" s="168"/>
      <c r="J166" s="169">
        <f>ROUND(I166*H166,2)</f>
        <v>0</v>
      </c>
      <c r="K166" s="165" t="s">
        <v>3</v>
      </c>
      <c r="L166" s="37"/>
      <c r="M166" s="170" t="s">
        <v>3</v>
      </c>
      <c r="N166" s="171" t="s">
        <v>42</v>
      </c>
      <c r="O166" s="70"/>
      <c r="P166" s="172">
        <f>O166*H166</f>
        <v>0</v>
      </c>
      <c r="Q166" s="172">
        <v>0</v>
      </c>
      <c r="R166" s="172">
        <f>Q166*H166</f>
        <v>0</v>
      </c>
      <c r="S166" s="172">
        <v>0</v>
      </c>
      <c r="T166" s="173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74" t="s">
        <v>295</v>
      </c>
      <c r="AT166" s="174" t="s">
        <v>139</v>
      </c>
      <c r="AU166" s="174" t="s">
        <v>79</v>
      </c>
      <c r="AY166" s="17" t="s">
        <v>135</v>
      </c>
      <c r="BE166" s="175">
        <f>IF(N166="základní",J166,0)</f>
        <v>0</v>
      </c>
      <c r="BF166" s="175">
        <f>IF(N166="snížená",J166,0)</f>
        <v>0</v>
      </c>
      <c r="BG166" s="175">
        <f>IF(N166="zákl. přenesená",J166,0)</f>
        <v>0</v>
      </c>
      <c r="BH166" s="175">
        <f>IF(N166="sníž. přenesená",J166,0)</f>
        <v>0</v>
      </c>
      <c r="BI166" s="175">
        <f>IF(N166="nulová",J166,0)</f>
        <v>0</v>
      </c>
      <c r="BJ166" s="17" t="s">
        <v>79</v>
      </c>
      <c r="BK166" s="175">
        <f>ROUND(I166*H166,2)</f>
        <v>0</v>
      </c>
      <c r="BL166" s="17" t="s">
        <v>295</v>
      </c>
      <c r="BM166" s="174" t="s">
        <v>862</v>
      </c>
    </row>
    <row r="167" s="2" customFormat="1" ht="16.5" customHeight="1">
      <c r="A167" s="36"/>
      <c r="B167" s="162"/>
      <c r="C167" s="163" t="s">
        <v>960</v>
      </c>
      <c r="D167" s="163" t="s">
        <v>139</v>
      </c>
      <c r="E167" s="164" t="s">
        <v>1993</v>
      </c>
      <c r="F167" s="165" t="s">
        <v>1994</v>
      </c>
      <c r="G167" s="166" t="s">
        <v>186</v>
      </c>
      <c r="H167" s="167">
        <v>1</v>
      </c>
      <c r="I167" s="168"/>
      <c r="J167" s="169">
        <f>ROUND(I167*H167,2)</f>
        <v>0</v>
      </c>
      <c r="K167" s="165" t="s">
        <v>3</v>
      </c>
      <c r="L167" s="37"/>
      <c r="M167" s="170" t="s">
        <v>3</v>
      </c>
      <c r="N167" s="171" t="s">
        <v>42</v>
      </c>
      <c r="O167" s="70"/>
      <c r="P167" s="172">
        <f>O167*H167</f>
        <v>0</v>
      </c>
      <c r="Q167" s="172">
        <v>0</v>
      </c>
      <c r="R167" s="172">
        <f>Q167*H167</f>
        <v>0</v>
      </c>
      <c r="S167" s="172">
        <v>0</v>
      </c>
      <c r="T167" s="173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74" t="s">
        <v>295</v>
      </c>
      <c r="AT167" s="174" t="s">
        <v>139</v>
      </c>
      <c r="AU167" s="174" t="s">
        <v>79</v>
      </c>
      <c r="AY167" s="17" t="s">
        <v>135</v>
      </c>
      <c r="BE167" s="175">
        <f>IF(N167="základní",J167,0)</f>
        <v>0</v>
      </c>
      <c r="BF167" s="175">
        <f>IF(N167="snížená",J167,0)</f>
        <v>0</v>
      </c>
      <c r="BG167" s="175">
        <f>IF(N167="zákl. přenesená",J167,0)</f>
        <v>0</v>
      </c>
      <c r="BH167" s="175">
        <f>IF(N167="sníž. přenesená",J167,0)</f>
        <v>0</v>
      </c>
      <c r="BI167" s="175">
        <f>IF(N167="nulová",J167,0)</f>
        <v>0</v>
      </c>
      <c r="BJ167" s="17" t="s">
        <v>79</v>
      </c>
      <c r="BK167" s="175">
        <f>ROUND(I167*H167,2)</f>
        <v>0</v>
      </c>
      <c r="BL167" s="17" t="s">
        <v>295</v>
      </c>
      <c r="BM167" s="174" t="s">
        <v>871</v>
      </c>
    </row>
    <row r="168" s="2" customFormat="1" ht="16.5" customHeight="1">
      <c r="A168" s="36"/>
      <c r="B168" s="162"/>
      <c r="C168" s="163" t="s">
        <v>1025</v>
      </c>
      <c r="D168" s="163" t="s">
        <v>139</v>
      </c>
      <c r="E168" s="164" t="s">
        <v>1995</v>
      </c>
      <c r="F168" s="165" t="s">
        <v>1996</v>
      </c>
      <c r="G168" s="166" t="s">
        <v>186</v>
      </c>
      <c r="H168" s="167">
        <v>1</v>
      </c>
      <c r="I168" s="168"/>
      <c r="J168" s="169">
        <f>ROUND(I168*H168,2)</f>
        <v>0</v>
      </c>
      <c r="K168" s="165" t="s">
        <v>3</v>
      </c>
      <c r="L168" s="37"/>
      <c r="M168" s="170" t="s">
        <v>3</v>
      </c>
      <c r="N168" s="171" t="s">
        <v>42</v>
      </c>
      <c r="O168" s="70"/>
      <c r="P168" s="172">
        <f>O168*H168</f>
        <v>0</v>
      </c>
      <c r="Q168" s="172">
        <v>0</v>
      </c>
      <c r="R168" s="172">
        <f>Q168*H168</f>
        <v>0</v>
      </c>
      <c r="S168" s="172">
        <v>0</v>
      </c>
      <c r="T168" s="173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74" t="s">
        <v>295</v>
      </c>
      <c r="AT168" s="174" t="s">
        <v>139</v>
      </c>
      <c r="AU168" s="174" t="s">
        <v>79</v>
      </c>
      <c r="AY168" s="17" t="s">
        <v>135</v>
      </c>
      <c r="BE168" s="175">
        <f>IF(N168="základní",J168,0)</f>
        <v>0</v>
      </c>
      <c r="BF168" s="175">
        <f>IF(N168="snížená",J168,0)</f>
        <v>0</v>
      </c>
      <c r="BG168" s="175">
        <f>IF(N168="zákl. přenesená",J168,0)</f>
        <v>0</v>
      </c>
      <c r="BH168" s="175">
        <f>IF(N168="sníž. přenesená",J168,0)</f>
        <v>0</v>
      </c>
      <c r="BI168" s="175">
        <f>IF(N168="nulová",J168,0)</f>
        <v>0</v>
      </c>
      <c r="BJ168" s="17" t="s">
        <v>79</v>
      </c>
      <c r="BK168" s="175">
        <f>ROUND(I168*H168,2)</f>
        <v>0</v>
      </c>
      <c r="BL168" s="17" t="s">
        <v>295</v>
      </c>
      <c r="BM168" s="174" t="s">
        <v>880</v>
      </c>
    </row>
    <row r="169" s="2" customFormat="1" ht="16.5" customHeight="1">
      <c r="A169" s="36"/>
      <c r="B169" s="162"/>
      <c r="C169" s="163" t="s">
        <v>435</v>
      </c>
      <c r="D169" s="163" t="s">
        <v>139</v>
      </c>
      <c r="E169" s="164" t="s">
        <v>1997</v>
      </c>
      <c r="F169" s="165" t="s">
        <v>1998</v>
      </c>
      <c r="G169" s="166" t="s">
        <v>186</v>
      </c>
      <c r="H169" s="167">
        <v>1</v>
      </c>
      <c r="I169" s="168"/>
      <c r="J169" s="169">
        <f>ROUND(I169*H169,2)</f>
        <v>0</v>
      </c>
      <c r="K169" s="165" t="s">
        <v>3</v>
      </c>
      <c r="L169" s="37"/>
      <c r="M169" s="170" t="s">
        <v>3</v>
      </c>
      <c r="N169" s="171" t="s">
        <v>42</v>
      </c>
      <c r="O169" s="70"/>
      <c r="P169" s="172">
        <f>O169*H169</f>
        <v>0</v>
      </c>
      <c r="Q169" s="172">
        <v>0</v>
      </c>
      <c r="R169" s="172">
        <f>Q169*H169</f>
        <v>0</v>
      </c>
      <c r="S169" s="172">
        <v>0</v>
      </c>
      <c r="T169" s="173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74" t="s">
        <v>295</v>
      </c>
      <c r="AT169" s="174" t="s">
        <v>139</v>
      </c>
      <c r="AU169" s="174" t="s">
        <v>79</v>
      </c>
      <c r="AY169" s="17" t="s">
        <v>135</v>
      </c>
      <c r="BE169" s="175">
        <f>IF(N169="základní",J169,0)</f>
        <v>0</v>
      </c>
      <c r="BF169" s="175">
        <f>IF(N169="snížená",J169,0)</f>
        <v>0</v>
      </c>
      <c r="BG169" s="175">
        <f>IF(N169="zákl. přenesená",J169,0)</f>
        <v>0</v>
      </c>
      <c r="BH169" s="175">
        <f>IF(N169="sníž. přenesená",J169,0)</f>
        <v>0</v>
      </c>
      <c r="BI169" s="175">
        <f>IF(N169="nulová",J169,0)</f>
        <v>0</v>
      </c>
      <c r="BJ169" s="17" t="s">
        <v>79</v>
      </c>
      <c r="BK169" s="175">
        <f>ROUND(I169*H169,2)</f>
        <v>0</v>
      </c>
      <c r="BL169" s="17" t="s">
        <v>295</v>
      </c>
      <c r="BM169" s="174" t="s">
        <v>1018</v>
      </c>
    </row>
    <row r="170" s="2" customFormat="1" ht="16.5" customHeight="1">
      <c r="A170" s="36"/>
      <c r="B170" s="162"/>
      <c r="C170" s="163" t="s">
        <v>460</v>
      </c>
      <c r="D170" s="163" t="s">
        <v>139</v>
      </c>
      <c r="E170" s="164" t="s">
        <v>1999</v>
      </c>
      <c r="F170" s="165" t="s">
        <v>2000</v>
      </c>
      <c r="G170" s="166" t="s">
        <v>186</v>
      </c>
      <c r="H170" s="167">
        <v>1</v>
      </c>
      <c r="I170" s="168"/>
      <c r="J170" s="169">
        <f>ROUND(I170*H170,2)</f>
        <v>0</v>
      </c>
      <c r="K170" s="165" t="s">
        <v>3</v>
      </c>
      <c r="L170" s="37"/>
      <c r="M170" s="170" t="s">
        <v>3</v>
      </c>
      <c r="N170" s="171" t="s">
        <v>42</v>
      </c>
      <c r="O170" s="70"/>
      <c r="P170" s="172">
        <f>O170*H170</f>
        <v>0</v>
      </c>
      <c r="Q170" s="172">
        <v>0</v>
      </c>
      <c r="R170" s="172">
        <f>Q170*H170</f>
        <v>0</v>
      </c>
      <c r="S170" s="172">
        <v>0</v>
      </c>
      <c r="T170" s="173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74" t="s">
        <v>295</v>
      </c>
      <c r="AT170" s="174" t="s">
        <v>139</v>
      </c>
      <c r="AU170" s="174" t="s">
        <v>79</v>
      </c>
      <c r="AY170" s="17" t="s">
        <v>135</v>
      </c>
      <c r="BE170" s="175">
        <f>IF(N170="základní",J170,0)</f>
        <v>0</v>
      </c>
      <c r="BF170" s="175">
        <f>IF(N170="snížená",J170,0)</f>
        <v>0</v>
      </c>
      <c r="BG170" s="175">
        <f>IF(N170="zákl. přenesená",J170,0)</f>
        <v>0</v>
      </c>
      <c r="BH170" s="175">
        <f>IF(N170="sníž. přenesená",J170,0)</f>
        <v>0</v>
      </c>
      <c r="BI170" s="175">
        <f>IF(N170="nulová",J170,0)</f>
        <v>0</v>
      </c>
      <c r="BJ170" s="17" t="s">
        <v>79</v>
      </c>
      <c r="BK170" s="175">
        <f>ROUND(I170*H170,2)</f>
        <v>0</v>
      </c>
      <c r="BL170" s="17" t="s">
        <v>295</v>
      </c>
      <c r="BM170" s="174" t="s">
        <v>757</v>
      </c>
    </row>
    <row r="171" s="2" customFormat="1" ht="16.5" customHeight="1">
      <c r="A171" s="36"/>
      <c r="B171" s="162"/>
      <c r="C171" s="163" t="s">
        <v>455</v>
      </c>
      <c r="D171" s="163" t="s">
        <v>139</v>
      </c>
      <c r="E171" s="164" t="s">
        <v>2001</v>
      </c>
      <c r="F171" s="165" t="s">
        <v>2002</v>
      </c>
      <c r="G171" s="166" t="s">
        <v>186</v>
      </c>
      <c r="H171" s="167">
        <v>2</v>
      </c>
      <c r="I171" s="168"/>
      <c r="J171" s="169">
        <f>ROUND(I171*H171,2)</f>
        <v>0</v>
      </c>
      <c r="K171" s="165" t="s">
        <v>3</v>
      </c>
      <c r="L171" s="37"/>
      <c r="M171" s="170" t="s">
        <v>3</v>
      </c>
      <c r="N171" s="171" t="s">
        <v>42</v>
      </c>
      <c r="O171" s="70"/>
      <c r="P171" s="172">
        <f>O171*H171</f>
        <v>0</v>
      </c>
      <c r="Q171" s="172">
        <v>0</v>
      </c>
      <c r="R171" s="172">
        <f>Q171*H171</f>
        <v>0</v>
      </c>
      <c r="S171" s="172">
        <v>0</v>
      </c>
      <c r="T171" s="173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74" t="s">
        <v>295</v>
      </c>
      <c r="AT171" s="174" t="s">
        <v>139</v>
      </c>
      <c r="AU171" s="174" t="s">
        <v>79</v>
      </c>
      <c r="AY171" s="17" t="s">
        <v>135</v>
      </c>
      <c r="BE171" s="175">
        <f>IF(N171="základní",J171,0)</f>
        <v>0</v>
      </c>
      <c r="BF171" s="175">
        <f>IF(N171="snížená",J171,0)</f>
        <v>0</v>
      </c>
      <c r="BG171" s="175">
        <f>IF(N171="zákl. přenesená",J171,0)</f>
        <v>0</v>
      </c>
      <c r="BH171" s="175">
        <f>IF(N171="sníž. přenesená",J171,0)</f>
        <v>0</v>
      </c>
      <c r="BI171" s="175">
        <f>IF(N171="nulová",J171,0)</f>
        <v>0</v>
      </c>
      <c r="BJ171" s="17" t="s">
        <v>79</v>
      </c>
      <c r="BK171" s="175">
        <f>ROUND(I171*H171,2)</f>
        <v>0</v>
      </c>
      <c r="BL171" s="17" t="s">
        <v>295</v>
      </c>
      <c r="BM171" s="174" t="s">
        <v>568</v>
      </c>
    </row>
    <row r="172" s="2" customFormat="1" ht="16.5" customHeight="1">
      <c r="A172" s="36"/>
      <c r="B172" s="162"/>
      <c r="C172" s="163" t="s">
        <v>440</v>
      </c>
      <c r="D172" s="163" t="s">
        <v>139</v>
      </c>
      <c r="E172" s="164" t="s">
        <v>2003</v>
      </c>
      <c r="F172" s="165" t="s">
        <v>2004</v>
      </c>
      <c r="G172" s="166" t="s">
        <v>186</v>
      </c>
      <c r="H172" s="167">
        <v>2</v>
      </c>
      <c r="I172" s="168"/>
      <c r="J172" s="169">
        <f>ROUND(I172*H172,2)</f>
        <v>0</v>
      </c>
      <c r="K172" s="165" t="s">
        <v>3</v>
      </c>
      <c r="L172" s="37"/>
      <c r="M172" s="170" t="s">
        <v>3</v>
      </c>
      <c r="N172" s="171" t="s">
        <v>42</v>
      </c>
      <c r="O172" s="70"/>
      <c r="P172" s="172">
        <f>O172*H172</f>
        <v>0</v>
      </c>
      <c r="Q172" s="172">
        <v>0</v>
      </c>
      <c r="R172" s="172">
        <f>Q172*H172</f>
        <v>0</v>
      </c>
      <c r="S172" s="172">
        <v>0</v>
      </c>
      <c r="T172" s="173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74" t="s">
        <v>295</v>
      </c>
      <c r="AT172" s="174" t="s">
        <v>139</v>
      </c>
      <c r="AU172" s="174" t="s">
        <v>79</v>
      </c>
      <c r="AY172" s="17" t="s">
        <v>135</v>
      </c>
      <c r="BE172" s="175">
        <f>IF(N172="základní",J172,0)</f>
        <v>0</v>
      </c>
      <c r="BF172" s="175">
        <f>IF(N172="snížená",J172,0)</f>
        <v>0</v>
      </c>
      <c r="BG172" s="175">
        <f>IF(N172="zákl. přenesená",J172,0)</f>
        <v>0</v>
      </c>
      <c r="BH172" s="175">
        <f>IF(N172="sníž. přenesená",J172,0)</f>
        <v>0</v>
      </c>
      <c r="BI172" s="175">
        <f>IF(N172="nulová",J172,0)</f>
        <v>0</v>
      </c>
      <c r="BJ172" s="17" t="s">
        <v>79</v>
      </c>
      <c r="BK172" s="175">
        <f>ROUND(I172*H172,2)</f>
        <v>0</v>
      </c>
      <c r="BL172" s="17" t="s">
        <v>295</v>
      </c>
      <c r="BM172" s="174" t="s">
        <v>823</v>
      </c>
    </row>
    <row r="173" s="2" customFormat="1" ht="16.5" customHeight="1">
      <c r="A173" s="36"/>
      <c r="B173" s="162"/>
      <c r="C173" s="163" t="s">
        <v>445</v>
      </c>
      <c r="D173" s="163" t="s">
        <v>139</v>
      </c>
      <c r="E173" s="164" t="s">
        <v>2005</v>
      </c>
      <c r="F173" s="165" t="s">
        <v>2006</v>
      </c>
      <c r="G173" s="166" t="s">
        <v>186</v>
      </c>
      <c r="H173" s="167">
        <v>3</v>
      </c>
      <c r="I173" s="168"/>
      <c r="J173" s="169">
        <f>ROUND(I173*H173,2)</f>
        <v>0</v>
      </c>
      <c r="K173" s="165" t="s">
        <v>3</v>
      </c>
      <c r="L173" s="37"/>
      <c r="M173" s="170" t="s">
        <v>3</v>
      </c>
      <c r="N173" s="171" t="s">
        <v>42</v>
      </c>
      <c r="O173" s="70"/>
      <c r="P173" s="172">
        <f>O173*H173</f>
        <v>0</v>
      </c>
      <c r="Q173" s="172">
        <v>0</v>
      </c>
      <c r="R173" s="172">
        <f>Q173*H173</f>
        <v>0</v>
      </c>
      <c r="S173" s="172">
        <v>0</v>
      </c>
      <c r="T173" s="173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74" t="s">
        <v>295</v>
      </c>
      <c r="AT173" s="174" t="s">
        <v>139</v>
      </c>
      <c r="AU173" s="174" t="s">
        <v>79</v>
      </c>
      <c r="AY173" s="17" t="s">
        <v>135</v>
      </c>
      <c r="BE173" s="175">
        <f>IF(N173="základní",J173,0)</f>
        <v>0</v>
      </c>
      <c r="BF173" s="175">
        <f>IF(N173="snížená",J173,0)</f>
        <v>0</v>
      </c>
      <c r="BG173" s="175">
        <f>IF(N173="zákl. přenesená",J173,0)</f>
        <v>0</v>
      </c>
      <c r="BH173" s="175">
        <f>IF(N173="sníž. přenesená",J173,0)</f>
        <v>0</v>
      </c>
      <c r="BI173" s="175">
        <f>IF(N173="nulová",J173,0)</f>
        <v>0</v>
      </c>
      <c r="BJ173" s="17" t="s">
        <v>79</v>
      </c>
      <c r="BK173" s="175">
        <f>ROUND(I173*H173,2)</f>
        <v>0</v>
      </c>
      <c r="BL173" s="17" t="s">
        <v>295</v>
      </c>
      <c r="BM173" s="174" t="s">
        <v>990</v>
      </c>
    </row>
    <row r="174" s="2" customFormat="1" ht="16.5" customHeight="1">
      <c r="A174" s="36"/>
      <c r="B174" s="162"/>
      <c r="C174" s="163" t="s">
        <v>450</v>
      </c>
      <c r="D174" s="163" t="s">
        <v>139</v>
      </c>
      <c r="E174" s="164" t="s">
        <v>2007</v>
      </c>
      <c r="F174" s="165" t="s">
        <v>2008</v>
      </c>
      <c r="G174" s="166" t="s">
        <v>186</v>
      </c>
      <c r="H174" s="167">
        <v>3</v>
      </c>
      <c r="I174" s="168"/>
      <c r="J174" s="169">
        <f>ROUND(I174*H174,2)</f>
        <v>0</v>
      </c>
      <c r="K174" s="165" t="s">
        <v>3</v>
      </c>
      <c r="L174" s="37"/>
      <c r="M174" s="170" t="s">
        <v>3</v>
      </c>
      <c r="N174" s="171" t="s">
        <v>42</v>
      </c>
      <c r="O174" s="70"/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74" t="s">
        <v>295</v>
      </c>
      <c r="AT174" s="174" t="s">
        <v>139</v>
      </c>
      <c r="AU174" s="174" t="s">
        <v>79</v>
      </c>
      <c r="AY174" s="17" t="s">
        <v>135</v>
      </c>
      <c r="BE174" s="175">
        <f>IF(N174="základní",J174,0)</f>
        <v>0</v>
      </c>
      <c r="BF174" s="175">
        <f>IF(N174="snížená",J174,0)</f>
        <v>0</v>
      </c>
      <c r="BG174" s="175">
        <f>IF(N174="zákl. přenesená",J174,0)</f>
        <v>0</v>
      </c>
      <c r="BH174" s="175">
        <f>IF(N174="sníž. přenesená",J174,0)</f>
        <v>0</v>
      </c>
      <c r="BI174" s="175">
        <f>IF(N174="nulová",J174,0)</f>
        <v>0</v>
      </c>
      <c r="BJ174" s="17" t="s">
        <v>79</v>
      </c>
      <c r="BK174" s="175">
        <f>ROUND(I174*H174,2)</f>
        <v>0</v>
      </c>
      <c r="BL174" s="17" t="s">
        <v>295</v>
      </c>
      <c r="BM174" s="174" t="s">
        <v>934</v>
      </c>
    </row>
    <row r="175" s="2" customFormat="1" ht="16.5" customHeight="1">
      <c r="A175" s="36"/>
      <c r="B175" s="162"/>
      <c r="C175" s="163" t="s">
        <v>857</v>
      </c>
      <c r="D175" s="163" t="s">
        <v>139</v>
      </c>
      <c r="E175" s="164" t="s">
        <v>2009</v>
      </c>
      <c r="F175" s="165" t="s">
        <v>2010</v>
      </c>
      <c r="G175" s="166" t="s">
        <v>186</v>
      </c>
      <c r="H175" s="167">
        <v>2</v>
      </c>
      <c r="I175" s="168"/>
      <c r="J175" s="169">
        <f>ROUND(I175*H175,2)</f>
        <v>0</v>
      </c>
      <c r="K175" s="165" t="s">
        <v>3</v>
      </c>
      <c r="L175" s="37"/>
      <c r="M175" s="170" t="s">
        <v>3</v>
      </c>
      <c r="N175" s="171" t="s">
        <v>42</v>
      </c>
      <c r="O175" s="70"/>
      <c r="P175" s="172">
        <f>O175*H175</f>
        <v>0</v>
      </c>
      <c r="Q175" s="172">
        <v>0</v>
      </c>
      <c r="R175" s="172">
        <f>Q175*H175</f>
        <v>0</v>
      </c>
      <c r="S175" s="172">
        <v>0</v>
      </c>
      <c r="T175" s="173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174" t="s">
        <v>295</v>
      </c>
      <c r="AT175" s="174" t="s">
        <v>139</v>
      </c>
      <c r="AU175" s="174" t="s">
        <v>79</v>
      </c>
      <c r="AY175" s="17" t="s">
        <v>135</v>
      </c>
      <c r="BE175" s="175">
        <f>IF(N175="základní",J175,0)</f>
        <v>0</v>
      </c>
      <c r="BF175" s="175">
        <f>IF(N175="snížená",J175,0)</f>
        <v>0</v>
      </c>
      <c r="BG175" s="175">
        <f>IF(N175="zákl. přenesená",J175,0)</f>
        <v>0</v>
      </c>
      <c r="BH175" s="175">
        <f>IF(N175="sníž. přenesená",J175,0)</f>
        <v>0</v>
      </c>
      <c r="BI175" s="175">
        <f>IF(N175="nulová",J175,0)</f>
        <v>0</v>
      </c>
      <c r="BJ175" s="17" t="s">
        <v>79</v>
      </c>
      <c r="BK175" s="175">
        <f>ROUND(I175*H175,2)</f>
        <v>0</v>
      </c>
      <c r="BL175" s="17" t="s">
        <v>295</v>
      </c>
      <c r="BM175" s="174" t="s">
        <v>521</v>
      </c>
    </row>
    <row r="176" s="2" customFormat="1" ht="16.5" customHeight="1">
      <c r="A176" s="36"/>
      <c r="B176" s="162"/>
      <c r="C176" s="163" t="s">
        <v>852</v>
      </c>
      <c r="D176" s="163" t="s">
        <v>139</v>
      </c>
      <c r="E176" s="164" t="s">
        <v>2011</v>
      </c>
      <c r="F176" s="165" t="s">
        <v>2012</v>
      </c>
      <c r="G176" s="166" t="s">
        <v>186</v>
      </c>
      <c r="H176" s="167">
        <v>2</v>
      </c>
      <c r="I176" s="168"/>
      <c r="J176" s="169">
        <f>ROUND(I176*H176,2)</f>
        <v>0</v>
      </c>
      <c r="K176" s="165" t="s">
        <v>3</v>
      </c>
      <c r="L176" s="37"/>
      <c r="M176" s="170" t="s">
        <v>3</v>
      </c>
      <c r="N176" s="171" t="s">
        <v>42</v>
      </c>
      <c r="O176" s="70"/>
      <c r="P176" s="172">
        <f>O176*H176</f>
        <v>0</v>
      </c>
      <c r="Q176" s="172">
        <v>0</v>
      </c>
      <c r="R176" s="172">
        <f>Q176*H176</f>
        <v>0</v>
      </c>
      <c r="S176" s="172">
        <v>0</v>
      </c>
      <c r="T176" s="173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74" t="s">
        <v>295</v>
      </c>
      <c r="AT176" s="174" t="s">
        <v>139</v>
      </c>
      <c r="AU176" s="174" t="s">
        <v>79</v>
      </c>
      <c r="AY176" s="17" t="s">
        <v>135</v>
      </c>
      <c r="BE176" s="175">
        <f>IF(N176="základní",J176,0)</f>
        <v>0</v>
      </c>
      <c r="BF176" s="175">
        <f>IF(N176="snížená",J176,0)</f>
        <v>0</v>
      </c>
      <c r="BG176" s="175">
        <f>IF(N176="zákl. přenesená",J176,0)</f>
        <v>0</v>
      </c>
      <c r="BH176" s="175">
        <f>IF(N176="sníž. přenesená",J176,0)</f>
        <v>0</v>
      </c>
      <c r="BI176" s="175">
        <f>IF(N176="nulová",J176,0)</f>
        <v>0</v>
      </c>
      <c r="BJ176" s="17" t="s">
        <v>79</v>
      </c>
      <c r="BK176" s="175">
        <f>ROUND(I176*H176,2)</f>
        <v>0</v>
      </c>
      <c r="BL176" s="17" t="s">
        <v>295</v>
      </c>
      <c r="BM176" s="174" t="s">
        <v>531</v>
      </c>
    </row>
    <row r="177" s="2" customFormat="1" ht="16.5" customHeight="1">
      <c r="A177" s="36"/>
      <c r="B177" s="162"/>
      <c r="C177" s="163" t="s">
        <v>354</v>
      </c>
      <c r="D177" s="163" t="s">
        <v>139</v>
      </c>
      <c r="E177" s="164" t="s">
        <v>2013</v>
      </c>
      <c r="F177" s="165" t="s">
        <v>2014</v>
      </c>
      <c r="G177" s="166" t="s">
        <v>186</v>
      </c>
      <c r="H177" s="167">
        <v>1</v>
      </c>
      <c r="I177" s="168"/>
      <c r="J177" s="169">
        <f>ROUND(I177*H177,2)</f>
        <v>0</v>
      </c>
      <c r="K177" s="165" t="s">
        <v>3</v>
      </c>
      <c r="L177" s="37"/>
      <c r="M177" s="170" t="s">
        <v>3</v>
      </c>
      <c r="N177" s="171" t="s">
        <v>42</v>
      </c>
      <c r="O177" s="70"/>
      <c r="P177" s="172">
        <f>O177*H177</f>
        <v>0</v>
      </c>
      <c r="Q177" s="172">
        <v>0</v>
      </c>
      <c r="R177" s="172">
        <f>Q177*H177</f>
        <v>0</v>
      </c>
      <c r="S177" s="172">
        <v>0</v>
      </c>
      <c r="T177" s="173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74" t="s">
        <v>295</v>
      </c>
      <c r="AT177" s="174" t="s">
        <v>139</v>
      </c>
      <c r="AU177" s="174" t="s">
        <v>79</v>
      </c>
      <c r="AY177" s="17" t="s">
        <v>135</v>
      </c>
      <c r="BE177" s="175">
        <f>IF(N177="základní",J177,0)</f>
        <v>0</v>
      </c>
      <c r="BF177" s="175">
        <f>IF(N177="snížená",J177,0)</f>
        <v>0</v>
      </c>
      <c r="BG177" s="175">
        <f>IF(N177="zákl. přenesená",J177,0)</f>
        <v>0</v>
      </c>
      <c r="BH177" s="175">
        <f>IF(N177="sníž. přenesená",J177,0)</f>
        <v>0</v>
      </c>
      <c r="BI177" s="175">
        <f>IF(N177="nulová",J177,0)</f>
        <v>0</v>
      </c>
      <c r="BJ177" s="17" t="s">
        <v>79</v>
      </c>
      <c r="BK177" s="175">
        <f>ROUND(I177*H177,2)</f>
        <v>0</v>
      </c>
      <c r="BL177" s="17" t="s">
        <v>295</v>
      </c>
      <c r="BM177" s="174" t="s">
        <v>541</v>
      </c>
    </row>
    <row r="178" s="2" customFormat="1" ht="16.5" customHeight="1">
      <c r="A178" s="36"/>
      <c r="B178" s="162"/>
      <c r="C178" s="163" t="s">
        <v>350</v>
      </c>
      <c r="D178" s="163" t="s">
        <v>139</v>
      </c>
      <c r="E178" s="164" t="s">
        <v>2015</v>
      </c>
      <c r="F178" s="165" t="s">
        <v>2016</v>
      </c>
      <c r="G178" s="166" t="s">
        <v>186</v>
      </c>
      <c r="H178" s="167">
        <v>2</v>
      </c>
      <c r="I178" s="168"/>
      <c r="J178" s="169">
        <f>ROUND(I178*H178,2)</f>
        <v>0</v>
      </c>
      <c r="K178" s="165" t="s">
        <v>3</v>
      </c>
      <c r="L178" s="37"/>
      <c r="M178" s="170" t="s">
        <v>3</v>
      </c>
      <c r="N178" s="171" t="s">
        <v>42</v>
      </c>
      <c r="O178" s="70"/>
      <c r="P178" s="172">
        <f>O178*H178</f>
        <v>0</v>
      </c>
      <c r="Q178" s="172">
        <v>0</v>
      </c>
      <c r="R178" s="172">
        <f>Q178*H178</f>
        <v>0</v>
      </c>
      <c r="S178" s="172">
        <v>0</v>
      </c>
      <c r="T178" s="173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74" t="s">
        <v>295</v>
      </c>
      <c r="AT178" s="174" t="s">
        <v>139</v>
      </c>
      <c r="AU178" s="174" t="s">
        <v>79</v>
      </c>
      <c r="AY178" s="17" t="s">
        <v>135</v>
      </c>
      <c r="BE178" s="175">
        <f>IF(N178="základní",J178,0)</f>
        <v>0</v>
      </c>
      <c r="BF178" s="175">
        <f>IF(N178="snížená",J178,0)</f>
        <v>0</v>
      </c>
      <c r="BG178" s="175">
        <f>IF(N178="zákl. přenesená",J178,0)</f>
        <v>0</v>
      </c>
      <c r="BH178" s="175">
        <f>IF(N178="sníž. přenesená",J178,0)</f>
        <v>0</v>
      </c>
      <c r="BI178" s="175">
        <f>IF(N178="nulová",J178,0)</f>
        <v>0</v>
      </c>
      <c r="BJ178" s="17" t="s">
        <v>79</v>
      </c>
      <c r="BK178" s="175">
        <f>ROUND(I178*H178,2)</f>
        <v>0</v>
      </c>
      <c r="BL178" s="17" t="s">
        <v>295</v>
      </c>
      <c r="BM178" s="174" t="s">
        <v>1277</v>
      </c>
    </row>
    <row r="179" s="2" customFormat="1" ht="16.5" customHeight="1">
      <c r="A179" s="36"/>
      <c r="B179" s="162"/>
      <c r="C179" s="163" t="s">
        <v>359</v>
      </c>
      <c r="D179" s="163" t="s">
        <v>139</v>
      </c>
      <c r="E179" s="164" t="s">
        <v>2017</v>
      </c>
      <c r="F179" s="165" t="s">
        <v>2018</v>
      </c>
      <c r="G179" s="166" t="s">
        <v>186</v>
      </c>
      <c r="H179" s="167">
        <v>2</v>
      </c>
      <c r="I179" s="168"/>
      <c r="J179" s="169">
        <f>ROUND(I179*H179,2)</f>
        <v>0</v>
      </c>
      <c r="K179" s="165" t="s">
        <v>3</v>
      </c>
      <c r="L179" s="37"/>
      <c r="M179" s="170" t="s">
        <v>3</v>
      </c>
      <c r="N179" s="171" t="s">
        <v>42</v>
      </c>
      <c r="O179" s="70"/>
      <c r="P179" s="172">
        <f>O179*H179</f>
        <v>0</v>
      </c>
      <c r="Q179" s="172">
        <v>0</v>
      </c>
      <c r="R179" s="172">
        <f>Q179*H179</f>
        <v>0</v>
      </c>
      <c r="S179" s="172">
        <v>0</v>
      </c>
      <c r="T179" s="173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74" t="s">
        <v>295</v>
      </c>
      <c r="AT179" s="174" t="s">
        <v>139</v>
      </c>
      <c r="AU179" s="174" t="s">
        <v>79</v>
      </c>
      <c r="AY179" s="17" t="s">
        <v>135</v>
      </c>
      <c r="BE179" s="175">
        <f>IF(N179="základní",J179,0)</f>
        <v>0</v>
      </c>
      <c r="BF179" s="175">
        <f>IF(N179="snížená",J179,0)</f>
        <v>0</v>
      </c>
      <c r="BG179" s="175">
        <f>IF(N179="zákl. přenesená",J179,0)</f>
        <v>0</v>
      </c>
      <c r="BH179" s="175">
        <f>IF(N179="sníž. přenesená",J179,0)</f>
        <v>0</v>
      </c>
      <c r="BI179" s="175">
        <f>IF(N179="nulová",J179,0)</f>
        <v>0</v>
      </c>
      <c r="BJ179" s="17" t="s">
        <v>79</v>
      </c>
      <c r="BK179" s="175">
        <f>ROUND(I179*H179,2)</f>
        <v>0</v>
      </c>
      <c r="BL179" s="17" t="s">
        <v>295</v>
      </c>
      <c r="BM179" s="174" t="s">
        <v>517</v>
      </c>
    </row>
    <row r="180" s="2" customFormat="1" ht="16.5" customHeight="1">
      <c r="A180" s="36"/>
      <c r="B180" s="162"/>
      <c r="C180" s="163" t="s">
        <v>550</v>
      </c>
      <c r="D180" s="163" t="s">
        <v>139</v>
      </c>
      <c r="E180" s="164" t="s">
        <v>2019</v>
      </c>
      <c r="F180" s="165" t="s">
        <v>2020</v>
      </c>
      <c r="G180" s="166" t="s">
        <v>186</v>
      </c>
      <c r="H180" s="167">
        <v>3</v>
      </c>
      <c r="I180" s="168"/>
      <c r="J180" s="169">
        <f>ROUND(I180*H180,2)</f>
        <v>0</v>
      </c>
      <c r="K180" s="165" t="s">
        <v>3</v>
      </c>
      <c r="L180" s="37"/>
      <c r="M180" s="170" t="s">
        <v>3</v>
      </c>
      <c r="N180" s="171" t="s">
        <v>42</v>
      </c>
      <c r="O180" s="70"/>
      <c r="P180" s="172">
        <f>O180*H180</f>
        <v>0</v>
      </c>
      <c r="Q180" s="172">
        <v>0</v>
      </c>
      <c r="R180" s="172">
        <f>Q180*H180</f>
        <v>0</v>
      </c>
      <c r="S180" s="172">
        <v>0</v>
      </c>
      <c r="T180" s="173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74" t="s">
        <v>295</v>
      </c>
      <c r="AT180" s="174" t="s">
        <v>139</v>
      </c>
      <c r="AU180" s="174" t="s">
        <v>79</v>
      </c>
      <c r="AY180" s="17" t="s">
        <v>135</v>
      </c>
      <c r="BE180" s="175">
        <f>IF(N180="základní",J180,0)</f>
        <v>0</v>
      </c>
      <c r="BF180" s="175">
        <f>IF(N180="snížená",J180,0)</f>
        <v>0</v>
      </c>
      <c r="BG180" s="175">
        <f>IF(N180="zákl. přenesená",J180,0)</f>
        <v>0</v>
      </c>
      <c r="BH180" s="175">
        <f>IF(N180="sníž. přenesená",J180,0)</f>
        <v>0</v>
      </c>
      <c r="BI180" s="175">
        <f>IF(N180="nulová",J180,0)</f>
        <v>0</v>
      </c>
      <c r="BJ180" s="17" t="s">
        <v>79</v>
      </c>
      <c r="BK180" s="175">
        <f>ROUND(I180*H180,2)</f>
        <v>0</v>
      </c>
      <c r="BL180" s="17" t="s">
        <v>295</v>
      </c>
      <c r="BM180" s="174" t="s">
        <v>1283</v>
      </c>
    </row>
    <row r="181" s="2" customFormat="1" ht="16.5" customHeight="1">
      <c r="A181" s="36"/>
      <c r="B181" s="162"/>
      <c r="C181" s="163" t="s">
        <v>555</v>
      </c>
      <c r="D181" s="163" t="s">
        <v>139</v>
      </c>
      <c r="E181" s="164" t="s">
        <v>2021</v>
      </c>
      <c r="F181" s="165" t="s">
        <v>2022</v>
      </c>
      <c r="G181" s="166" t="s">
        <v>186</v>
      </c>
      <c r="H181" s="167">
        <v>1</v>
      </c>
      <c r="I181" s="168"/>
      <c r="J181" s="169">
        <f>ROUND(I181*H181,2)</f>
        <v>0</v>
      </c>
      <c r="K181" s="165" t="s">
        <v>3</v>
      </c>
      <c r="L181" s="37"/>
      <c r="M181" s="170" t="s">
        <v>3</v>
      </c>
      <c r="N181" s="171" t="s">
        <v>42</v>
      </c>
      <c r="O181" s="70"/>
      <c r="P181" s="172">
        <f>O181*H181</f>
        <v>0</v>
      </c>
      <c r="Q181" s="172">
        <v>0</v>
      </c>
      <c r="R181" s="172">
        <f>Q181*H181</f>
        <v>0</v>
      </c>
      <c r="S181" s="172">
        <v>0</v>
      </c>
      <c r="T181" s="173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74" t="s">
        <v>295</v>
      </c>
      <c r="AT181" s="174" t="s">
        <v>139</v>
      </c>
      <c r="AU181" s="174" t="s">
        <v>79</v>
      </c>
      <c r="AY181" s="17" t="s">
        <v>135</v>
      </c>
      <c r="BE181" s="175">
        <f>IF(N181="základní",J181,0)</f>
        <v>0</v>
      </c>
      <c r="BF181" s="175">
        <f>IF(N181="snížená",J181,0)</f>
        <v>0</v>
      </c>
      <c r="BG181" s="175">
        <f>IF(N181="zákl. přenesená",J181,0)</f>
        <v>0</v>
      </c>
      <c r="BH181" s="175">
        <f>IF(N181="sníž. přenesená",J181,0)</f>
        <v>0</v>
      </c>
      <c r="BI181" s="175">
        <f>IF(N181="nulová",J181,0)</f>
        <v>0</v>
      </c>
      <c r="BJ181" s="17" t="s">
        <v>79</v>
      </c>
      <c r="BK181" s="175">
        <f>ROUND(I181*H181,2)</f>
        <v>0</v>
      </c>
      <c r="BL181" s="17" t="s">
        <v>295</v>
      </c>
      <c r="BM181" s="174" t="s">
        <v>1286</v>
      </c>
    </row>
    <row r="182" s="2" customFormat="1" ht="16.5" customHeight="1">
      <c r="A182" s="36"/>
      <c r="B182" s="162"/>
      <c r="C182" s="163" t="s">
        <v>559</v>
      </c>
      <c r="D182" s="163" t="s">
        <v>139</v>
      </c>
      <c r="E182" s="164" t="s">
        <v>2023</v>
      </c>
      <c r="F182" s="165" t="s">
        <v>2024</v>
      </c>
      <c r="G182" s="166" t="s">
        <v>186</v>
      </c>
      <c r="H182" s="167">
        <v>2</v>
      </c>
      <c r="I182" s="168"/>
      <c r="J182" s="169">
        <f>ROUND(I182*H182,2)</f>
        <v>0</v>
      </c>
      <c r="K182" s="165" t="s">
        <v>3</v>
      </c>
      <c r="L182" s="37"/>
      <c r="M182" s="170" t="s">
        <v>3</v>
      </c>
      <c r="N182" s="171" t="s">
        <v>42</v>
      </c>
      <c r="O182" s="70"/>
      <c r="P182" s="172">
        <f>O182*H182</f>
        <v>0</v>
      </c>
      <c r="Q182" s="172">
        <v>0</v>
      </c>
      <c r="R182" s="172">
        <f>Q182*H182</f>
        <v>0</v>
      </c>
      <c r="S182" s="172">
        <v>0</v>
      </c>
      <c r="T182" s="173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74" t="s">
        <v>295</v>
      </c>
      <c r="AT182" s="174" t="s">
        <v>139</v>
      </c>
      <c r="AU182" s="174" t="s">
        <v>79</v>
      </c>
      <c r="AY182" s="17" t="s">
        <v>135</v>
      </c>
      <c r="BE182" s="175">
        <f>IF(N182="základní",J182,0)</f>
        <v>0</v>
      </c>
      <c r="BF182" s="175">
        <f>IF(N182="snížená",J182,0)</f>
        <v>0</v>
      </c>
      <c r="BG182" s="175">
        <f>IF(N182="zákl. přenesená",J182,0)</f>
        <v>0</v>
      </c>
      <c r="BH182" s="175">
        <f>IF(N182="sníž. přenesená",J182,0)</f>
        <v>0</v>
      </c>
      <c r="BI182" s="175">
        <f>IF(N182="nulová",J182,0)</f>
        <v>0</v>
      </c>
      <c r="BJ182" s="17" t="s">
        <v>79</v>
      </c>
      <c r="BK182" s="175">
        <f>ROUND(I182*H182,2)</f>
        <v>0</v>
      </c>
      <c r="BL182" s="17" t="s">
        <v>295</v>
      </c>
      <c r="BM182" s="174" t="s">
        <v>1290</v>
      </c>
    </row>
    <row r="183" s="2" customFormat="1" ht="16.5" customHeight="1">
      <c r="A183" s="36"/>
      <c r="B183" s="162"/>
      <c r="C183" s="163" t="s">
        <v>1294</v>
      </c>
      <c r="D183" s="163" t="s">
        <v>139</v>
      </c>
      <c r="E183" s="164" t="s">
        <v>2025</v>
      </c>
      <c r="F183" s="165" t="s">
        <v>2026</v>
      </c>
      <c r="G183" s="166" t="s">
        <v>176</v>
      </c>
      <c r="H183" s="167">
        <v>23</v>
      </c>
      <c r="I183" s="168"/>
      <c r="J183" s="169">
        <f>ROUND(I183*H183,2)</f>
        <v>0</v>
      </c>
      <c r="K183" s="165" t="s">
        <v>3</v>
      </c>
      <c r="L183" s="37"/>
      <c r="M183" s="170" t="s">
        <v>3</v>
      </c>
      <c r="N183" s="171" t="s">
        <v>42</v>
      </c>
      <c r="O183" s="70"/>
      <c r="P183" s="172">
        <f>O183*H183</f>
        <v>0</v>
      </c>
      <c r="Q183" s="172">
        <v>0</v>
      </c>
      <c r="R183" s="172">
        <f>Q183*H183</f>
        <v>0</v>
      </c>
      <c r="S183" s="172">
        <v>0</v>
      </c>
      <c r="T183" s="173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74" t="s">
        <v>295</v>
      </c>
      <c r="AT183" s="174" t="s">
        <v>139</v>
      </c>
      <c r="AU183" s="174" t="s">
        <v>79</v>
      </c>
      <c r="AY183" s="17" t="s">
        <v>135</v>
      </c>
      <c r="BE183" s="175">
        <f>IF(N183="základní",J183,0)</f>
        <v>0</v>
      </c>
      <c r="BF183" s="175">
        <f>IF(N183="snížená",J183,0)</f>
        <v>0</v>
      </c>
      <c r="BG183" s="175">
        <f>IF(N183="zákl. přenesená",J183,0)</f>
        <v>0</v>
      </c>
      <c r="BH183" s="175">
        <f>IF(N183="sníž. přenesená",J183,0)</f>
        <v>0</v>
      </c>
      <c r="BI183" s="175">
        <f>IF(N183="nulová",J183,0)</f>
        <v>0</v>
      </c>
      <c r="BJ183" s="17" t="s">
        <v>79</v>
      </c>
      <c r="BK183" s="175">
        <f>ROUND(I183*H183,2)</f>
        <v>0</v>
      </c>
      <c r="BL183" s="17" t="s">
        <v>295</v>
      </c>
      <c r="BM183" s="174" t="s">
        <v>1297</v>
      </c>
    </row>
    <row r="184" s="2" customFormat="1" ht="16.5" customHeight="1">
      <c r="A184" s="36"/>
      <c r="B184" s="162"/>
      <c r="C184" s="163" t="s">
        <v>564</v>
      </c>
      <c r="D184" s="163" t="s">
        <v>139</v>
      </c>
      <c r="E184" s="164" t="s">
        <v>2027</v>
      </c>
      <c r="F184" s="165" t="s">
        <v>2028</v>
      </c>
      <c r="G184" s="166" t="s">
        <v>186</v>
      </c>
      <c r="H184" s="167">
        <v>38</v>
      </c>
      <c r="I184" s="168"/>
      <c r="J184" s="169">
        <f>ROUND(I184*H184,2)</f>
        <v>0</v>
      </c>
      <c r="K184" s="165" t="s">
        <v>3</v>
      </c>
      <c r="L184" s="37"/>
      <c r="M184" s="170" t="s">
        <v>3</v>
      </c>
      <c r="N184" s="171" t="s">
        <v>42</v>
      </c>
      <c r="O184" s="70"/>
      <c r="P184" s="172">
        <f>O184*H184</f>
        <v>0</v>
      </c>
      <c r="Q184" s="172">
        <v>0</v>
      </c>
      <c r="R184" s="172">
        <f>Q184*H184</f>
        <v>0</v>
      </c>
      <c r="S184" s="172">
        <v>0</v>
      </c>
      <c r="T184" s="173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74" t="s">
        <v>295</v>
      </c>
      <c r="AT184" s="174" t="s">
        <v>139</v>
      </c>
      <c r="AU184" s="174" t="s">
        <v>79</v>
      </c>
      <c r="AY184" s="17" t="s">
        <v>135</v>
      </c>
      <c r="BE184" s="175">
        <f>IF(N184="základní",J184,0)</f>
        <v>0</v>
      </c>
      <c r="BF184" s="175">
        <f>IF(N184="snížená",J184,0)</f>
        <v>0</v>
      </c>
      <c r="BG184" s="175">
        <f>IF(N184="zákl. přenesená",J184,0)</f>
        <v>0</v>
      </c>
      <c r="BH184" s="175">
        <f>IF(N184="sníž. přenesená",J184,0)</f>
        <v>0</v>
      </c>
      <c r="BI184" s="175">
        <f>IF(N184="nulová",J184,0)</f>
        <v>0</v>
      </c>
      <c r="BJ184" s="17" t="s">
        <v>79</v>
      </c>
      <c r="BK184" s="175">
        <f>ROUND(I184*H184,2)</f>
        <v>0</v>
      </c>
      <c r="BL184" s="17" t="s">
        <v>295</v>
      </c>
      <c r="BM184" s="174" t="s">
        <v>1300</v>
      </c>
    </row>
    <row r="185" s="2" customFormat="1" ht="16.5" customHeight="1">
      <c r="A185" s="36"/>
      <c r="B185" s="162"/>
      <c r="C185" s="163" t="s">
        <v>369</v>
      </c>
      <c r="D185" s="163" t="s">
        <v>139</v>
      </c>
      <c r="E185" s="164" t="s">
        <v>2029</v>
      </c>
      <c r="F185" s="165" t="s">
        <v>2030</v>
      </c>
      <c r="G185" s="166" t="s">
        <v>186</v>
      </c>
      <c r="H185" s="167">
        <v>42</v>
      </c>
      <c r="I185" s="168"/>
      <c r="J185" s="169">
        <f>ROUND(I185*H185,2)</f>
        <v>0</v>
      </c>
      <c r="K185" s="165" t="s">
        <v>3</v>
      </c>
      <c r="L185" s="37"/>
      <c r="M185" s="170" t="s">
        <v>3</v>
      </c>
      <c r="N185" s="171" t="s">
        <v>42</v>
      </c>
      <c r="O185" s="70"/>
      <c r="P185" s="172">
        <f>O185*H185</f>
        <v>0</v>
      </c>
      <c r="Q185" s="172">
        <v>0</v>
      </c>
      <c r="R185" s="172">
        <f>Q185*H185</f>
        <v>0</v>
      </c>
      <c r="S185" s="172">
        <v>0</v>
      </c>
      <c r="T185" s="173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74" t="s">
        <v>295</v>
      </c>
      <c r="AT185" s="174" t="s">
        <v>139</v>
      </c>
      <c r="AU185" s="174" t="s">
        <v>79</v>
      </c>
      <c r="AY185" s="17" t="s">
        <v>135</v>
      </c>
      <c r="BE185" s="175">
        <f>IF(N185="základní",J185,0)</f>
        <v>0</v>
      </c>
      <c r="BF185" s="175">
        <f>IF(N185="snížená",J185,0)</f>
        <v>0</v>
      </c>
      <c r="BG185" s="175">
        <f>IF(N185="zákl. přenesená",J185,0)</f>
        <v>0</v>
      </c>
      <c r="BH185" s="175">
        <f>IF(N185="sníž. přenesená",J185,0)</f>
        <v>0</v>
      </c>
      <c r="BI185" s="175">
        <f>IF(N185="nulová",J185,0)</f>
        <v>0</v>
      </c>
      <c r="BJ185" s="17" t="s">
        <v>79</v>
      </c>
      <c r="BK185" s="175">
        <f>ROUND(I185*H185,2)</f>
        <v>0</v>
      </c>
      <c r="BL185" s="17" t="s">
        <v>295</v>
      </c>
      <c r="BM185" s="174" t="s">
        <v>1303</v>
      </c>
    </row>
    <row r="186" s="2" customFormat="1" ht="16.5" customHeight="1">
      <c r="A186" s="36"/>
      <c r="B186" s="162"/>
      <c r="C186" s="163" t="s">
        <v>379</v>
      </c>
      <c r="D186" s="163" t="s">
        <v>139</v>
      </c>
      <c r="E186" s="164" t="s">
        <v>2031</v>
      </c>
      <c r="F186" s="165" t="s">
        <v>2032</v>
      </c>
      <c r="G186" s="166" t="s">
        <v>142</v>
      </c>
      <c r="H186" s="167">
        <v>2</v>
      </c>
      <c r="I186" s="168"/>
      <c r="J186" s="169">
        <f>ROUND(I186*H186,2)</f>
        <v>0</v>
      </c>
      <c r="K186" s="165" t="s">
        <v>3</v>
      </c>
      <c r="L186" s="37"/>
      <c r="M186" s="170" t="s">
        <v>3</v>
      </c>
      <c r="N186" s="171" t="s">
        <v>42</v>
      </c>
      <c r="O186" s="70"/>
      <c r="P186" s="172">
        <f>O186*H186</f>
        <v>0</v>
      </c>
      <c r="Q186" s="172">
        <v>0</v>
      </c>
      <c r="R186" s="172">
        <f>Q186*H186</f>
        <v>0</v>
      </c>
      <c r="S186" s="172">
        <v>0</v>
      </c>
      <c r="T186" s="173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74" t="s">
        <v>295</v>
      </c>
      <c r="AT186" s="174" t="s">
        <v>139</v>
      </c>
      <c r="AU186" s="174" t="s">
        <v>79</v>
      </c>
      <c r="AY186" s="17" t="s">
        <v>135</v>
      </c>
      <c r="BE186" s="175">
        <f>IF(N186="základní",J186,0)</f>
        <v>0</v>
      </c>
      <c r="BF186" s="175">
        <f>IF(N186="snížená",J186,0)</f>
        <v>0</v>
      </c>
      <c r="BG186" s="175">
        <f>IF(N186="zákl. přenesená",J186,0)</f>
        <v>0</v>
      </c>
      <c r="BH186" s="175">
        <f>IF(N186="sníž. přenesená",J186,0)</f>
        <v>0</v>
      </c>
      <c r="BI186" s="175">
        <f>IF(N186="nulová",J186,0)</f>
        <v>0</v>
      </c>
      <c r="BJ186" s="17" t="s">
        <v>79</v>
      </c>
      <c r="BK186" s="175">
        <f>ROUND(I186*H186,2)</f>
        <v>0</v>
      </c>
      <c r="BL186" s="17" t="s">
        <v>295</v>
      </c>
      <c r="BM186" s="174" t="s">
        <v>1307</v>
      </c>
    </row>
    <row r="187" s="2" customFormat="1" ht="16.5" customHeight="1">
      <c r="A187" s="36"/>
      <c r="B187" s="162"/>
      <c r="C187" s="163" t="s">
        <v>1308</v>
      </c>
      <c r="D187" s="163" t="s">
        <v>139</v>
      </c>
      <c r="E187" s="164" t="s">
        <v>2033</v>
      </c>
      <c r="F187" s="165" t="s">
        <v>2034</v>
      </c>
      <c r="G187" s="166" t="s">
        <v>142</v>
      </c>
      <c r="H187" s="167">
        <v>1</v>
      </c>
      <c r="I187" s="168"/>
      <c r="J187" s="169">
        <f>ROUND(I187*H187,2)</f>
        <v>0</v>
      </c>
      <c r="K187" s="165" t="s">
        <v>3</v>
      </c>
      <c r="L187" s="37"/>
      <c r="M187" s="170" t="s">
        <v>3</v>
      </c>
      <c r="N187" s="171" t="s">
        <v>42</v>
      </c>
      <c r="O187" s="70"/>
      <c r="P187" s="172">
        <f>O187*H187</f>
        <v>0</v>
      </c>
      <c r="Q187" s="172">
        <v>0</v>
      </c>
      <c r="R187" s="172">
        <f>Q187*H187</f>
        <v>0</v>
      </c>
      <c r="S187" s="172">
        <v>0</v>
      </c>
      <c r="T187" s="173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74" t="s">
        <v>295</v>
      </c>
      <c r="AT187" s="174" t="s">
        <v>139</v>
      </c>
      <c r="AU187" s="174" t="s">
        <v>79</v>
      </c>
      <c r="AY187" s="17" t="s">
        <v>135</v>
      </c>
      <c r="BE187" s="175">
        <f>IF(N187="základní",J187,0)</f>
        <v>0</v>
      </c>
      <c r="BF187" s="175">
        <f>IF(N187="snížená",J187,0)</f>
        <v>0</v>
      </c>
      <c r="BG187" s="175">
        <f>IF(N187="zákl. přenesená",J187,0)</f>
        <v>0</v>
      </c>
      <c r="BH187" s="175">
        <f>IF(N187="sníž. přenesená",J187,0)</f>
        <v>0</v>
      </c>
      <c r="BI187" s="175">
        <f>IF(N187="nulová",J187,0)</f>
        <v>0</v>
      </c>
      <c r="BJ187" s="17" t="s">
        <v>79</v>
      </c>
      <c r="BK187" s="175">
        <f>ROUND(I187*H187,2)</f>
        <v>0</v>
      </c>
      <c r="BL187" s="17" t="s">
        <v>295</v>
      </c>
      <c r="BM187" s="174" t="s">
        <v>1311</v>
      </c>
    </row>
    <row r="188" s="2" customFormat="1" ht="16.5" customHeight="1">
      <c r="A188" s="36"/>
      <c r="B188" s="162"/>
      <c r="C188" s="163" t="s">
        <v>576</v>
      </c>
      <c r="D188" s="163" t="s">
        <v>139</v>
      </c>
      <c r="E188" s="164" t="s">
        <v>1534</v>
      </c>
      <c r="F188" s="165" t="s">
        <v>2035</v>
      </c>
      <c r="G188" s="166" t="s">
        <v>142</v>
      </c>
      <c r="H188" s="167">
        <v>9</v>
      </c>
      <c r="I188" s="168"/>
      <c r="J188" s="169">
        <f>ROUND(I188*H188,2)</f>
        <v>0</v>
      </c>
      <c r="K188" s="165" t="s">
        <v>3</v>
      </c>
      <c r="L188" s="37"/>
      <c r="M188" s="170" t="s">
        <v>3</v>
      </c>
      <c r="N188" s="171" t="s">
        <v>42</v>
      </c>
      <c r="O188" s="70"/>
      <c r="P188" s="172">
        <f>O188*H188</f>
        <v>0</v>
      </c>
      <c r="Q188" s="172">
        <v>0</v>
      </c>
      <c r="R188" s="172">
        <f>Q188*H188</f>
        <v>0</v>
      </c>
      <c r="S188" s="172">
        <v>0</v>
      </c>
      <c r="T188" s="173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74" t="s">
        <v>295</v>
      </c>
      <c r="AT188" s="174" t="s">
        <v>139</v>
      </c>
      <c r="AU188" s="174" t="s">
        <v>79</v>
      </c>
      <c r="AY188" s="17" t="s">
        <v>135</v>
      </c>
      <c r="BE188" s="175">
        <f>IF(N188="základní",J188,0)</f>
        <v>0</v>
      </c>
      <c r="BF188" s="175">
        <f>IF(N188="snížená",J188,0)</f>
        <v>0</v>
      </c>
      <c r="BG188" s="175">
        <f>IF(N188="zákl. přenesená",J188,0)</f>
        <v>0</v>
      </c>
      <c r="BH188" s="175">
        <f>IF(N188="sníž. přenesená",J188,0)</f>
        <v>0</v>
      </c>
      <c r="BI188" s="175">
        <f>IF(N188="nulová",J188,0)</f>
        <v>0</v>
      </c>
      <c r="BJ188" s="17" t="s">
        <v>79</v>
      </c>
      <c r="BK188" s="175">
        <f>ROUND(I188*H188,2)</f>
        <v>0</v>
      </c>
      <c r="BL188" s="17" t="s">
        <v>295</v>
      </c>
      <c r="BM188" s="174" t="s">
        <v>1314</v>
      </c>
    </row>
    <row r="189" s="12" customFormat="1" ht="25.92" customHeight="1">
      <c r="A189" s="12"/>
      <c r="B189" s="149"/>
      <c r="C189" s="12"/>
      <c r="D189" s="150" t="s">
        <v>70</v>
      </c>
      <c r="E189" s="151" t="s">
        <v>2036</v>
      </c>
      <c r="F189" s="151" t="s">
        <v>2037</v>
      </c>
      <c r="G189" s="12"/>
      <c r="H189" s="12"/>
      <c r="I189" s="152"/>
      <c r="J189" s="153">
        <f>BK189</f>
        <v>0</v>
      </c>
      <c r="K189" s="12"/>
      <c r="L189" s="149"/>
      <c r="M189" s="154"/>
      <c r="N189" s="155"/>
      <c r="O189" s="155"/>
      <c r="P189" s="156">
        <f>P190</f>
        <v>0</v>
      </c>
      <c r="Q189" s="155"/>
      <c r="R189" s="156">
        <f>R190</f>
        <v>0</v>
      </c>
      <c r="S189" s="155"/>
      <c r="T189" s="157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50" t="s">
        <v>79</v>
      </c>
      <c r="AT189" s="158" t="s">
        <v>70</v>
      </c>
      <c r="AU189" s="158" t="s">
        <v>71</v>
      </c>
      <c r="AY189" s="150" t="s">
        <v>135</v>
      </c>
      <c r="BK189" s="159">
        <f>BK190</f>
        <v>0</v>
      </c>
    </row>
    <row r="190" s="2" customFormat="1" ht="16.5" customHeight="1">
      <c r="A190" s="36"/>
      <c r="B190" s="162"/>
      <c r="C190" s="163" t="s">
        <v>1315</v>
      </c>
      <c r="D190" s="163" t="s">
        <v>139</v>
      </c>
      <c r="E190" s="164" t="s">
        <v>1967</v>
      </c>
      <c r="F190" s="165" t="s">
        <v>2038</v>
      </c>
      <c r="G190" s="166" t="s">
        <v>2039</v>
      </c>
      <c r="H190" s="167">
        <v>8</v>
      </c>
      <c r="I190" s="168"/>
      <c r="J190" s="169">
        <f>ROUND(I190*H190,2)</f>
        <v>0</v>
      </c>
      <c r="K190" s="165" t="s">
        <v>3</v>
      </c>
      <c r="L190" s="37"/>
      <c r="M190" s="199" t="s">
        <v>3</v>
      </c>
      <c r="N190" s="200" t="s">
        <v>42</v>
      </c>
      <c r="O190" s="193"/>
      <c r="P190" s="201">
        <f>O190*H190</f>
        <v>0</v>
      </c>
      <c r="Q190" s="201">
        <v>0</v>
      </c>
      <c r="R190" s="201">
        <f>Q190*H190</f>
        <v>0</v>
      </c>
      <c r="S190" s="201">
        <v>0</v>
      </c>
      <c r="T190" s="202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74" t="s">
        <v>144</v>
      </c>
      <c r="AT190" s="174" t="s">
        <v>139</v>
      </c>
      <c r="AU190" s="174" t="s">
        <v>79</v>
      </c>
      <c r="AY190" s="17" t="s">
        <v>135</v>
      </c>
      <c r="BE190" s="175">
        <f>IF(N190="základní",J190,0)</f>
        <v>0</v>
      </c>
      <c r="BF190" s="175">
        <f>IF(N190="snížená",J190,0)</f>
        <v>0</v>
      </c>
      <c r="BG190" s="175">
        <f>IF(N190="zákl. přenesená",J190,0)</f>
        <v>0</v>
      </c>
      <c r="BH190" s="175">
        <f>IF(N190="sníž. přenesená",J190,0)</f>
        <v>0</v>
      </c>
      <c r="BI190" s="175">
        <f>IF(N190="nulová",J190,0)</f>
        <v>0</v>
      </c>
      <c r="BJ190" s="17" t="s">
        <v>79</v>
      </c>
      <c r="BK190" s="175">
        <f>ROUND(I190*H190,2)</f>
        <v>0</v>
      </c>
      <c r="BL190" s="17" t="s">
        <v>144</v>
      </c>
      <c r="BM190" s="174" t="s">
        <v>1318</v>
      </c>
    </row>
    <row r="191" s="2" customFormat="1" ht="6.96" customHeight="1">
      <c r="A191" s="36"/>
      <c r="B191" s="53"/>
      <c r="C191" s="54"/>
      <c r="D191" s="54"/>
      <c r="E191" s="54"/>
      <c r="F191" s="54"/>
      <c r="G191" s="54"/>
      <c r="H191" s="54"/>
      <c r="I191" s="54"/>
      <c r="J191" s="54"/>
      <c r="K191" s="54"/>
      <c r="L191" s="37"/>
      <c r="M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</row>
  </sheetData>
  <autoFilter ref="C86:K190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="1" customFormat="1" ht="24.96" customHeight="1">
      <c r="B4" s="20"/>
      <c r="D4" s="21" t="s">
        <v>100</v>
      </c>
      <c r="L4" s="20"/>
      <c r="M4" s="112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13" t="str">
        <f>'Rekapitulace stavby'!K6</f>
        <v>DPMUnL - rekonstrukce objektu Tichá 128/2 a 129/4, Všebořice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101</v>
      </c>
      <c r="E8" s="36"/>
      <c r="F8" s="36"/>
      <c r="G8" s="36"/>
      <c r="H8" s="36"/>
      <c r="I8" s="36"/>
      <c r="J8" s="36"/>
      <c r="K8" s="36"/>
      <c r="L8" s="114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0" t="s">
        <v>2040</v>
      </c>
      <c r="F9" s="36"/>
      <c r="G9" s="36"/>
      <c r="H9" s="36"/>
      <c r="I9" s="36"/>
      <c r="J9" s="36"/>
      <c r="K9" s="36"/>
      <c r="L9" s="114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114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19</v>
      </c>
      <c r="E11" s="36"/>
      <c r="F11" s="25" t="s">
        <v>3</v>
      </c>
      <c r="G11" s="36"/>
      <c r="H11" s="36"/>
      <c r="I11" s="30" t="s">
        <v>20</v>
      </c>
      <c r="J11" s="25" t="s">
        <v>3</v>
      </c>
      <c r="K11" s="36"/>
      <c r="L11" s="114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21</v>
      </c>
      <c r="E12" s="36"/>
      <c r="F12" s="25" t="s">
        <v>27</v>
      </c>
      <c r="G12" s="36"/>
      <c r="H12" s="36"/>
      <c r="I12" s="30" t="s">
        <v>23</v>
      </c>
      <c r="J12" s="62" t="str">
        <f>'Rekapitulace stavby'!AN8</f>
        <v>13. 6. 2024</v>
      </c>
      <c r="K12" s="36"/>
      <c r="L12" s="114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114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25</v>
      </c>
      <c r="E14" s="36"/>
      <c r="F14" s="36"/>
      <c r="G14" s="36"/>
      <c r="H14" s="36"/>
      <c r="I14" s="30" t="s">
        <v>26</v>
      </c>
      <c r="J14" s="25" t="str">
        <f>IF('Rekapitulace stavby'!AN10="","",'Rekapitulace stavby'!AN10)</f>
        <v/>
      </c>
      <c r="K14" s="36"/>
      <c r="L14" s="114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28</v>
      </c>
      <c r="J15" s="25" t="str">
        <f>IF('Rekapitulace stavby'!AN11="","",'Rekapitulace stavby'!AN11)</f>
        <v/>
      </c>
      <c r="K15" s="36"/>
      <c r="L15" s="114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114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26</v>
      </c>
      <c r="J17" s="31" t="str">
        <f>'Rekapitulace stavby'!AN13</f>
        <v>Vyplň údaj</v>
      </c>
      <c r="K17" s="36"/>
      <c r="L17" s="114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114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114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26</v>
      </c>
      <c r="J20" s="25" t="str">
        <f>IF('Rekapitulace stavby'!AN16="","",'Rekapitulace stavby'!AN16)</f>
        <v/>
      </c>
      <c r="K20" s="36"/>
      <c r="L20" s="114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tr">
        <f>IF('Rekapitulace stavby'!E17="","",'Rekapitulace stavby'!E17)</f>
        <v xml:space="preserve"> </v>
      </c>
      <c r="F21" s="36"/>
      <c r="G21" s="36"/>
      <c r="H21" s="36"/>
      <c r="I21" s="30" t="s">
        <v>28</v>
      </c>
      <c r="J21" s="25" t="str">
        <f>IF('Rekapitulace stavby'!AN17="","",'Rekapitulace stavby'!AN17)</f>
        <v/>
      </c>
      <c r="K21" s="36"/>
      <c r="L21" s="114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114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33</v>
      </c>
      <c r="E23" s="36"/>
      <c r="F23" s="36"/>
      <c r="G23" s="36"/>
      <c r="H23" s="36"/>
      <c r="I23" s="30" t="s">
        <v>26</v>
      </c>
      <c r="J23" s="25" t="str">
        <f>IF('Rekapitulace stavby'!AN19="","",'Rekapitulace stavby'!AN19)</f>
        <v/>
      </c>
      <c r="K23" s="36"/>
      <c r="L23" s="11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tr">
        <f>IF('Rekapitulace stavby'!E20="","",'Rekapitulace stavby'!E20)</f>
        <v>STAVEBNÍ ROZPOČTY s.r.o</v>
      </c>
      <c r="F24" s="36"/>
      <c r="G24" s="36"/>
      <c r="H24" s="36"/>
      <c r="I24" s="30" t="s">
        <v>28</v>
      </c>
      <c r="J24" s="25" t="str">
        <f>IF('Rekapitulace stavby'!AN20="","",'Rekapitulace stavby'!AN20)</f>
        <v/>
      </c>
      <c r="K24" s="36"/>
      <c r="L24" s="114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114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35</v>
      </c>
      <c r="E26" s="36"/>
      <c r="F26" s="36"/>
      <c r="G26" s="36"/>
      <c r="H26" s="36"/>
      <c r="I26" s="36"/>
      <c r="J26" s="36"/>
      <c r="K26" s="36"/>
      <c r="L26" s="114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15"/>
      <c r="B27" s="116"/>
      <c r="C27" s="115"/>
      <c r="D27" s="115"/>
      <c r="E27" s="34" t="s">
        <v>3</v>
      </c>
      <c r="F27" s="34"/>
      <c r="G27" s="34"/>
      <c r="H27" s="3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114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2"/>
      <c r="E29" s="82"/>
      <c r="F29" s="82"/>
      <c r="G29" s="82"/>
      <c r="H29" s="82"/>
      <c r="I29" s="82"/>
      <c r="J29" s="82"/>
      <c r="K29" s="82"/>
      <c r="L29" s="11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18" t="s">
        <v>37</v>
      </c>
      <c r="E30" s="36"/>
      <c r="F30" s="36"/>
      <c r="G30" s="36"/>
      <c r="H30" s="36"/>
      <c r="I30" s="36"/>
      <c r="J30" s="88">
        <f>ROUND(J83, 2)</f>
        <v>0</v>
      </c>
      <c r="K30" s="36"/>
      <c r="L30" s="114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14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39</v>
      </c>
      <c r="G32" s="36"/>
      <c r="H32" s="36"/>
      <c r="I32" s="41" t="s">
        <v>38</v>
      </c>
      <c r="J32" s="41" t="s">
        <v>40</v>
      </c>
      <c r="K32" s="36"/>
      <c r="L32" s="114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19" t="s">
        <v>41</v>
      </c>
      <c r="E33" s="30" t="s">
        <v>42</v>
      </c>
      <c r="F33" s="120">
        <f>ROUND((SUM(BE83:BE211)),  2)</f>
        <v>0</v>
      </c>
      <c r="G33" s="36"/>
      <c r="H33" s="36"/>
      <c r="I33" s="121">
        <v>0.20999999999999999</v>
      </c>
      <c r="J33" s="120">
        <f>ROUND(((SUM(BE83:BE211))*I33),  2)</f>
        <v>0</v>
      </c>
      <c r="K33" s="36"/>
      <c r="L33" s="114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43</v>
      </c>
      <c r="F34" s="120">
        <f>ROUND((SUM(BF83:BF211)),  2)</f>
        <v>0</v>
      </c>
      <c r="G34" s="36"/>
      <c r="H34" s="36"/>
      <c r="I34" s="121">
        <v>0.12</v>
      </c>
      <c r="J34" s="120">
        <f>ROUND(((SUM(BF83:BF211))*I34),  2)</f>
        <v>0</v>
      </c>
      <c r="K34" s="36"/>
      <c r="L34" s="114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44</v>
      </c>
      <c r="F35" s="120">
        <f>ROUND((SUM(BG83:BG211)),  2)</f>
        <v>0</v>
      </c>
      <c r="G35" s="36"/>
      <c r="H35" s="36"/>
      <c r="I35" s="121">
        <v>0.20999999999999999</v>
      </c>
      <c r="J35" s="120">
        <f>0</f>
        <v>0</v>
      </c>
      <c r="K35" s="36"/>
      <c r="L35" s="114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45</v>
      </c>
      <c r="F36" s="120">
        <f>ROUND((SUM(BH83:BH211)),  2)</f>
        <v>0</v>
      </c>
      <c r="G36" s="36"/>
      <c r="H36" s="36"/>
      <c r="I36" s="121">
        <v>0.12</v>
      </c>
      <c r="J36" s="120">
        <f>0</f>
        <v>0</v>
      </c>
      <c r="K36" s="36"/>
      <c r="L36" s="114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46</v>
      </c>
      <c r="F37" s="120">
        <f>ROUND((SUM(BI83:BI211)),  2)</f>
        <v>0</v>
      </c>
      <c r="G37" s="36"/>
      <c r="H37" s="36"/>
      <c r="I37" s="121">
        <v>0</v>
      </c>
      <c r="J37" s="120">
        <f>0</f>
        <v>0</v>
      </c>
      <c r="K37" s="36"/>
      <c r="L37" s="114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114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2"/>
      <c r="D39" s="123" t="s">
        <v>47</v>
      </c>
      <c r="E39" s="74"/>
      <c r="F39" s="74"/>
      <c r="G39" s="124" t="s">
        <v>48</v>
      </c>
      <c r="H39" s="125" t="s">
        <v>49</v>
      </c>
      <c r="I39" s="74"/>
      <c r="J39" s="126">
        <f>SUM(J30:J37)</f>
        <v>0</v>
      </c>
      <c r="K39" s="127"/>
      <c r="L39" s="114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114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="2" customFormat="1" ht="6.96" customHeight="1">
      <c r="A44" s="36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114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="2" customFormat="1" ht="24.96" customHeight="1">
      <c r="A45" s="36"/>
      <c r="B45" s="37"/>
      <c r="C45" s="21" t="s">
        <v>103</v>
      </c>
      <c r="D45" s="36"/>
      <c r="E45" s="36"/>
      <c r="F45" s="36"/>
      <c r="G45" s="36"/>
      <c r="H45" s="36"/>
      <c r="I45" s="36"/>
      <c r="J45" s="36"/>
      <c r="K45" s="36"/>
      <c r="L45" s="114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114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12" customHeight="1">
      <c r="A47" s="36"/>
      <c r="B47" s="37"/>
      <c r="C47" s="30" t="s">
        <v>17</v>
      </c>
      <c r="D47" s="36"/>
      <c r="E47" s="36"/>
      <c r="F47" s="36"/>
      <c r="G47" s="36"/>
      <c r="H47" s="36"/>
      <c r="I47" s="36"/>
      <c r="J47" s="36"/>
      <c r="K47" s="36"/>
      <c r="L47" s="114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16.5" customHeight="1">
      <c r="A48" s="36"/>
      <c r="B48" s="37"/>
      <c r="C48" s="36"/>
      <c r="D48" s="36"/>
      <c r="E48" s="113" t="str">
        <f>E7</f>
        <v>DPMUnL - rekonstrukce objektu Tichá 128/2 a 129/4, Všebořice</v>
      </c>
      <c r="F48" s="30"/>
      <c r="G48" s="30"/>
      <c r="H48" s="30"/>
      <c r="I48" s="36"/>
      <c r="J48" s="36"/>
      <c r="K48" s="36"/>
      <c r="L48" s="114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101</v>
      </c>
      <c r="D49" s="36"/>
      <c r="E49" s="36"/>
      <c r="F49" s="36"/>
      <c r="G49" s="36"/>
      <c r="H49" s="36"/>
      <c r="I49" s="36"/>
      <c r="J49" s="36"/>
      <c r="K49" s="36"/>
      <c r="L49" s="114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60" t="str">
        <f>E9</f>
        <v>D.1.4c - Zařízení pro větrání staveb</v>
      </c>
      <c r="F50" s="36"/>
      <c r="G50" s="36"/>
      <c r="H50" s="36"/>
      <c r="I50" s="36"/>
      <c r="J50" s="36"/>
      <c r="K50" s="36"/>
      <c r="L50" s="114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2" customFormat="1" ht="6.96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114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="2" customFormat="1" ht="12" customHeight="1">
      <c r="A52" s="36"/>
      <c r="B52" s="37"/>
      <c r="C52" s="30" t="s">
        <v>21</v>
      </c>
      <c r="D52" s="36"/>
      <c r="E52" s="36"/>
      <c r="F52" s="25" t="str">
        <f>F12</f>
        <v xml:space="preserve"> </v>
      </c>
      <c r="G52" s="36"/>
      <c r="H52" s="36"/>
      <c r="I52" s="30" t="s">
        <v>23</v>
      </c>
      <c r="J52" s="62" t="str">
        <f>IF(J12="","",J12)</f>
        <v>13. 6. 2024</v>
      </c>
      <c r="K52" s="36"/>
      <c r="L52" s="114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6.96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114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5.15" customHeight="1">
      <c r="A54" s="36"/>
      <c r="B54" s="37"/>
      <c r="C54" s="30" t="s">
        <v>25</v>
      </c>
      <c r="D54" s="36"/>
      <c r="E54" s="36"/>
      <c r="F54" s="25" t="str">
        <f>E15</f>
        <v xml:space="preserve"> </v>
      </c>
      <c r="G54" s="36"/>
      <c r="H54" s="36"/>
      <c r="I54" s="30" t="s">
        <v>31</v>
      </c>
      <c r="J54" s="34" t="str">
        <f>E21</f>
        <v xml:space="preserve"> </v>
      </c>
      <c r="K54" s="36"/>
      <c r="L54" s="114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25.65" customHeight="1">
      <c r="A55" s="36"/>
      <c r="B55" s="37"/>
      <c r="C55" s="30" t="s">
        <v>29</v>
      </c>
      <c r="D55" s="36"/>
      <c r="E55" s="36"/>
      <c r="F55" s="25" t="str">
        <f>IF(E18="","",E18)</f>
        <v>Vyplň údaj</v>
      </c>
      <c r="G55" s="36"/>
      <c r="H55" s="36"/>
      <c r="I55" s="30" t="s">
        <v>33</v>
      </c>
      <c r="J55" s="34" t="str">
        <f>E24</f>
        <v>STAVEBNÍ ROZPOČTY s.r.o</v>
      </c>
      <c r="K55" s="36"/>
      <c r="L55" s="1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0.32" customHeight="1">
      <c r="A56" s="36"/>
      <c r="B56" s="37"/>
      <c r="C56" s="36"/>
      <c r="D56" s="36"/>
      <c r="E56" s="36"/>
      <c r="F56" s="36"/>
      <c r="G56" s="36"/>
      <c r="H56" s="36"/>
      <c r="I56" s="36"/>
      <c r="J56" s="36"/>
      <c r="K56" s="36"/>
      <c r="L56" s="114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29.28" customHeight="1">
      <c r="A57" s="36"/>
      <c r="B57" s="37"/>
      <c r="C57" s="128" t="s">
        <v>104</v>
      </c>
      <c r="D57" s="122"/>
      <c r="E57" s="122"/>
      <c r="F57" s="122"/>
      <c r="G57" s="122"/>
      <c r="H57" s="122"/>
      <c r="I57" s="122"/>
      <c r="J57" s="129" t="s">
        <v>105</v>
      </c>
      <c r="K57" s="122"/>
      <c r="L57" s="114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0.32" customHeight="1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114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22.8" customHeight="1">
      <c r="A59" s="36"/>
      <c r="B59" s="37"/>
      <c r="C59" s="130" t="s">
        <v>69</v>
      </c>
      <c r="D59" s="36"/>
      <c r="E59" s="36"/>
      <c r="F59" s="36"/>
      <c r="G59" s="36"/>
      <c r="H59" s="36"/>
      <c r="I59" s="36"/>
      <c r="J59" s="88">
        <f>J83</f>
        <v>0</v>
      </c>
      <c r="K59" s="36"/>
      <c r="L59" s="114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7" t="s">
        <v>106</v>
      </c>
    </row>
    <row r="60" s="9" customFormat="1" ht="24.96" customHeight="1">
      <c r="A60" s="9"/>
      <c r="B60" s="131"/>
      <c r="C60" s="9"/>
      <c r="D60" s="132" t="s">
        <v>1489</v>
      </c>
      <c r="E60" s="133"/>
      <c r="F60" s="133"/>
      <c r="G60" s="133"/>
      <c r="H60" s="133"/>
      <c r="I60" s="133"/>
      <c r="J60" s="134">
        <f>J84</f>
        <v>0</v>
      </c>
      <c r="K60" s="9"/>
      <c r="L60" s="13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31"/>
      <c r="C61" s="9"/>
      <c r="D61" s="132" t="s">
        <v>1490</v>
      </c>
      <c r="E61" s="133"/>
      <c r="F61" s="133"/>
      <c r="G61" s="133"/>
      <c r="H61" s="133"/>
      <c r="I61" s="133"/>
      <c r="J61" s="134">
        <f>J87</f>
        <v>0</v>
      </c>
      <c r="K61" s="9"/>
      <c r="L61" s="131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31"/>
      <c r="C62" s="9"/>
      <c r="D62" s="132" t="s">
        <v>1858</v>
      </c>
      <c r="E62" s="133"/>
      <c r="F62" s="133"/>
      <c r="G62" s="133"/>
      <c r="H62" s="133"/>
      <c r="I62" s="133"/>
      <c r="J62" s="134">
        <f>J106</f>
        <v>0</v>
      </c>
      <c r="K62" s="9"/>
      <c r="L62" s="131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31"/>
      <c r="C63" s="9"/>
      <c r="D63" s="132" t="s">
        <v>2041</v>
      </c>
      <c r="E63" s="133"/>
      <c r="F63" s="133"/>
      <c r="G63" s="133"/>
      <c r="H63" s="133"/>
      <c r="I63" s="133"/>
      <c r="J63" s="134">
        <f>J111</f>
        <v>0</v>
      </c>
      <c r="K63" s="9"/>
      <c r="L63" s="13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2" customFormat="1" ht="21.84" customHeight="1">
      <c r="A64" s="36"/>
      <c r="B64" s="37"/>
      <c r="C64" s="36"/>
      <c r="D64" s="36"/>
      <c r="E64" s="36"/>
      <c r="F64" s="36"/>
      <c r="G64" s="36"/>
      <c r="H64" s="36"/>
      <c r="I64" s="36"/>
      <c r="J64" s="36"/>
      <c r="K64" s="36"/>
      <c r="L64" s="114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="2" customFormat="1" ht="6.96" customHeight="1">
      <c r="A65" s="36"/>
      <c r="B65" s="53"/>
      <c r="C65" s="54"/>
      <c r="D65" s="54"/>
      <c r="E65" s="54"/>
      <c r="F65" s="54"/>
      <c r="G65" s="54"/>
      <c r="H65" s="54"/>
      <c r="I65" s="54"/>
      <c r="J65" s="54"/>
      <c r="K65" s="54"/>
      <c r="L65" s="114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9" s="2" customFormat="1" ht="6.96" customHeight="1">
      <c r="A69" s="36"/>
      <c r="B69" s="55"/>
      <c r="C69" s="56"/>
      <c r="D69" s="56"/>
      <c r="E69" s="56"/>
      <c r="F69" s="56"/>
      <c r="G69" s="56"/>
      <c r="H69" s="56"/>
      <c r="I69" s="56"/>
      <c r="J69" s="56"/>
      <c r="K69" s="56"/>
      <c r="L69" s="114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="2" customFormat="1" ht="24.96" customHeight="1">
      <c r="A70" s="36"/>
      <c r="B70" s="37"/>
      <c r="C70" s="21" t="s">
        <v>120</v>
      </c>
      <c r="D70" s="36"/>
      <c r="E70" s="36"/>
      <c r="F70" s="36"/>
      <c r="G70" s="36"/>
      <c r="H70" s="36"/>
      <c r="I70" s="36"/>
      <c r="J70" s="36"/>
      <c r="K70" s="36"/>
      <c r="L70" s="114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="2" customFormat="1" ht="6.96" customHeight="1">
      <c r="A71" s="36"/>
      <c r="B71" s="37"/>
      <c r="C71" s="36"/>
      <c r="D71" s="36"/>
      <c r="E71" s="36"/>
      <c r="F71" s="36"/>
      <c r="G71" s="36"/>
      <c r="H71" s="36"/>
      <c r="I71" s="36"/>
      <c r="J71" s="36"/>
      <c r="K71" s="36"/>
      <c r="L71" s="114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="2" customFormat="1" ht="12" customHeight="1">
      <c r="A72" s="36"/>
      <c r="B72" s="37"/>
      <c r="C72" s="30" t="s">
        <v>17</v>
      </c>
      <c r="D72" s="36"/>
      <c r="E72" s="36"/>
      <c r="F72" s="36"/>
      <c r="G72" s="36"/>
      <c r="H72" s="36"/>
      <c r="I72" s="36"/>
      <c r="J72" s="36"/>
      <c r="K72" s="36"/>
      <c r="L72" s="114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="2" customFormat="1" ht="16.5" customHeight="1">
      <c r="A73" s="36"/>
      <c r="B73" s="37"/>
      <c r="C73" s="36"/>
      <c r="D73" s="36"/>
      <c r="E73" s="113" t="str">
        <f>E7</f>
        <v>DPMUnL - rekonstrukce objektu Tichá 128/2 a 129/4, Všebořice</v>
      </c>
      <c r="F73" s="30"/>
      <c r="G73" s="30"/>
      <c r="H73" s="30"/>
      <c r="I73" s="36"/>
      <c r="J73" s="36"/>
      <c r="K73" s="36"/>
      <c r="L73" s="114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="2" customFormat="1" ht="12" customHeight="1">
      <c r="A74" s="36"/>
      <c r="B74" s="37"/>
      <c r="C74" s="30" t="s">
        <v>101</v>
      </c>
      <c r="D74" s="36"/>
      <c r="E74" s="36"/>
      <c r="F74" s="36"/>
      <c r="G74" s="36"/>
      <c r="H74" s="36"/>
      <c r="I74" s="36"/>
      <c r="J74" s="36"/>
      <c r="K74" s="36"/>
      <c r="L74" s="114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="2" customFormat="1" ht="16.5" customHeight="1">
      <c r="A75" s="36"/>
      <c r="B75" s="37"/>
      <c r="C75" s="36"/>
      <c r="D75" s="36"/>
      <c r="E75" s="60" t="str">
        <f>E9</f>
        <v>D.1.4c - Zařízení pro větrání staveb</v>
      </c>
      <c r="F75" s="36"/>
      <c r="G75" s="36"/>
      <c r="H75" s="36"/>
      <c r="I75" s="36"/>
      <c r="J75" s="36"/>
      <c r="K75" s="36"/>
      <c r="L75" s="114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="2" customFormat="1" ht="6.96" customHeight="1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114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2" customHeight="1">
      <c r="A77" s="36"/>
      <c r="B77" s="37"/>
      <c r="C77" s="30" t="s">
        <v>21</v>
      </c>
      <c r="D77" s="36"/>
      <c r="E77" s="36"/>
      <c r="F77" s="25" t="str">
        <f>F12</f>
        <v xml:space="preserve"> </v>
      </c>
      <c r="G77" s="36"/>
      <c r="H77" s="36"/>
      <c r="I77" s="30" t="s">
        <v>23</v>
      </c>
      <c r="J77" s="62" t="str">
        <f>IF(J12="","",J12)</f>
        <v>13. 6. 2024</v>
      </c>
      <c r="K77" s="36"/>
      <c r="L77" s="114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6.96" customHeight="1">
      <c r="A78" s="36"/>
      <c r="B78" s="37"/>
      <c r="C78" s="36"/>
      <c r="D78" s="36"/>
      <c r="E78" s="36"/>
      <c r="F78" s="36"/>
      <c r="G78" s="36"/>
      <c r="H78" s="36"/>
      <c r="I78" s="36"/>
      <c r="J78" s="36"/>
      <c r="K78" s="36"/>
      <c r="L78" s="114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15.15" customHeight="1">
      <c r="A79" s="36"/>
      <c r="B79" s="37"/>
      <c r="C79" s="30" t="s">
        <v>25</v>
      </c>
      <c r="D79" s="36"/>
      <c r="E79" s="36"/>
      <c r="F79" s="25" t="str">
        <f>E15</f>
        <v xml:space="preserve"> </v>
      </c>
      <c r="G79" s="36"/>
      <c r="H79" s="36"/>
      <c r="I79" s="30" t="s">
        <v>31</v>
      </c>
      <c r="J79" s="34" t="str">
        <f>E21</f>
        <v xml:space="preserve"> </v>
      </c>
      <c r="K79" s="36"/>
      <c r="L79" s="114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2" customFormat="1" ht="25.65" customHeight="1">
      <c r="A80" s="36"/>
      <c r="B80" s="37"/>
      <c r="C80" s="30" t="s">
        <v>29</v>
      </c>
      <c r="D80" s="36"/>
      <c r="E80" s="36"/>
      <c r="F80" s="25" t="str">
        <f>IF(E18="","",E18)</f>
        <v>Vyplň údaj</v>
      </c>
      <c r="G80" s="36"/>
      <c r="H80" s="36"/>
      <c r="I80" s="30" t="s">
        <v>33</v>
      </c>
      <c r="J80" s="34" t="str">
        <f>E24</f>
        <v>STAVEBNÍ ROZPOČTY s.r.o</v>
      </c>
      <c r="K80" s="36"/>
      <c r="L80" s="114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="2" customFormat="1" ht="10.32" customHeight="1">
      <c r="A81" s="36"/>
      <c r="B81" s="37"/>
      <c r="C81" s="36"/>
      <c r="D81" s="36"/>
      <c r="E81" s="36"/>
      <c r="F81" s="36"/>
      <c r="G81" s="36"/>
      <c r="H81" s="36"/>
      <c r="I81" s="36"/>
      <c r="J81" s="36"/>
      <c r="K81" s="36"/>
      <c r="L81" s="114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11" customFormat="1" ht="29.28" customHeight="1">
      <c r="A82" s="139"/>
      <c r="B82" s="140"/>
      <c r="C82" s="141" t="s">
        <v>121</v>
      </c>
      <c r="D82" s="142" t="s">
        <v>56</v>
      </c>
      <c r="E82" s="142" t="s">
        <v>52</v>
      </c>
      <c r="F82" s="142" t="s">
        <v>53</v>
      </c>
      <c r="G82" s="142" t="s">
        <v>122</v>
      </c>
      <c r="H82" s="142" t="s">
        <v>123</v>
      </c>
      <c r="I82" s="142" t="s">
        <v>124</v>
      </c>
      <c r="J82" s="142" t="s">
        <v>105</v>
      </c>
      <c r="K82" s="143" t="s">
        <v>125</v>
      </c>
      <c r="L82" s="144"/>
      <c r="M82" s="78" t="s">
        <v>3</v>
      </c>
      <c r="N82" s="79" t="s">
        <v>41</v>
      </c>
      <c r="O82" s="79" t="s">
        <v>126</v>
      </c>
      <c r="P82" s="79" t="s">
        <v>127</v>
      </c>
      <c r="Q82" s="79" t="s">
        <v>128</v>
      </c>
      <c r="R82" s="79" t="s">
        <v>129</v>
      </c>
      <c r="S82" s="79" t="s">
        <v>130</v>
      </c>
      <c r="T82" s="80" t="s">
        <v>131</v>
      </c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</row>
    <row r="83" s="2" customFormat="1" ht="22.8" customHeight="1">
      <c r="A83" s="36"/>
      <c r="B83" s="37"/>
      <c r="C83" s="85" t="s">
        <v>132</v>
      </c>
      <c r="D83" s="36"/>
      <c r="E83" s="36"/>
      <c r="F83" s="36"/>
      <c r="G83" s="36"/>
      <c r="H83" s="36"/>
      <c r="I83" s="36"/>
      <c r="J83" s="145">
        <f>BK83</f>
        <v>0</v>
      </c>
      <c r="K83" s="36"/>
      <c r="L83" s="37"/>
      <c r="M83" s="81"/>
      <c r="N83" s="66"/>
      <c r="O83" s="82"/>
      <c r="P83" s="146">
        <f>P84+P87+P106+P111</f>
        <v>0</v>
      </c>
      <c r="Q83" s="82"/>
      <c r="R83" s="146">
        <f>R84+R87+R106+R111</f>
        <v>0</v>
      </c>
      <c r="S83" s="82"/>
      <c r="T83" s="147">
        <f>T84+T87+T106+T111</f>
        <v>0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T83" s="17" t="s">
        <v>70</v>
      </c>
      <c r="AU83" s="17" t="s">
        <v>106</v>
      </c>
      <c r="BK83" s="148">
        <f>BK84+BK87+BK106+BK111</f>
        <v>0</v>
      </c>
    </row>
    <row r="84" s="12" customFormat="1" ht="25.92" customHeight="1">
      <c r="A84" s="12"/>
      <c r="B84" s="149"/>
      <c r="C84" s="12"/>
      <c r="D84" s="150" t="s">
        <v>70</v>
      </c>
      <c r="E84" s="151" t="s">
        <v>71</v>
      </c>
      <c r="F84" s="151" t="s">
        <v>1497</v>
      </c>
      <c r="G84" s="12"/>
      <c r="H84" s="12"/>
      <c r="I84" s="152"/>
      <c r="J84" s="153">
        <f>BK84</f>
        <v>0</v>
      </c>
      <c r="K84" s="12"/>
      <c r="L84" s="149"/>
      <c r="M84" s="154"/>
      <c r="N84" s="155"/>
      <c r="O84" s="155"/>
      <c r="P84" s="156">
        <f>SUM(P85:P86)</f>
        <v>0</v>
      </c>
      <c r="Q84" s="155"/>
      <c r="R84" s="156">
        <f>SUM(R85:R86)</f>
        <v>0</v>
      </c>
      <c r="S84" s="155"/>
      <c r="T84" s="157">
        <f>SUM(T85:T86)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150" t="s">
        <v>79</v>
      </c>
      <c r="AT84" s="158" t="s">
        <v>70</v>
      </c>
      <c r="AU84" s="158" t="s">
        <v>71</v>
      </c>
      <c r="AY84" s="150" t="s">
        <v>135</v>
      </c>
      <c r="BK84" s="159">
        <f>SUM(BK85:BK86)</f>
        <v>0</v>
      </c>
    </row>
    <row r="85" s="2" customFormat="1" ht="16.5" customHeight="1">
      <c r="A85" s="36"/>
      <c r="B85" s="162"/>
      <c r="C85" s="163" t="s">
        <v>79</v>
      </c>
      <c r="D85" s="163" t="s">
        <v>139</v>
      </c>
      <c r="E85" s="164" t="s">
        <v>1498</v>
      </c>
      <c r="F85" s="165" t="s">
        <v>2042</v>
      </c>
      <c r="G85" s="166" t="s">
        <v>1169</v>
      </c>
      <c r="H85" s="167">
        <v>1</v>
      </c>
      <c r="I85" s="168"/>
      <c r="J85" s="169">
        <f>ROUND(I85*H85,2)</f>
        <v>0</v>
      </c>
      <c r="K85" s="165" t="s">
        <v>3</v>
      </c>
      <c r="L85" s="37"/>
      <c r="M85" s="170" t="s">
        <v>3</v>
      </c>
      <c r="N85" s="171" t="s">
        <v>42</v>
      </c>
      <c r="O85" s="70"/>
      <c r="P85" s="172">
        <f>O85*H85</f>
        <v>0</v>
      </c>
      <c r="Q85" s="172">
        <v>0</v>
      </c>
      <c r="R85" s="172">
        <f>Q85*H85</f>
        <v>0</v>
      </c>
      <c r="S85" s="172">
        <v>0</v>
      </c>
      <c r="T85" s="173">
        <f>S85*H85</f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R85" s="174" t="s">
        <v>144</v>
      </c>
      <c r="AT85" s="174" t="s">
        <v>139</v>
      </c>
      <c r="AU85" s="174" t="s">
        <v>79</v>
      </c>
      <c r="AY85" s="17" t="s">
        <v>135</v>
      </c>
      <c r="BE85" s="175">
        <f>IF(N85="základní",J85,0)</f>
        <v>0</v>
      </c>
      <c r="BF85" s="175">
        <f>IF(N85="snížená",J85,0)</f>
        <v>0</v>
      </c>
      <c r="BG85" s="175">
        <f>IF(N85="zákl. přenesená",J85,0)</f>
        <v>0</v>
      </c>
      <c r="BH85" s="175">
        <f>IF(N85="sníž. přenesená",J85,0)</f>
        <v>0</v>
      </c>
      <c r="BI85" s="175">
        <f>IF(N85="nulová",J85,0)</f>
        <v>0</v>
      </c>
      <c r="BJ85" s="17" t="s">
        <v>79</v>
      </c>
      <c r="BK85" s="175">
        <f>ROUND(I85*H85,2)</f>
        <v>0</v>
      </c>
      <c r="BL85" s="17" t="s">
        <v>144</v>
      </c>
      <c r="BM85" s="174" t="s">
        <v>81</v>
      </c>
    </row>
    <row r="86" s="2" customFormat="1" ht="16.5" customHeight="1">
      <c r="A86" s="36"/>
      <c r="B86" s="162"/>
      <c r="C86" s="163" t="s">
        <v>81</v>
      </c>
      <c r="D86" s="163" t="s">
        <v>139</v>
      </c>
      <c r="E86" s="164" t="s">
        <v>1500</v>
      </c>
      <c r="F86" s="165" t="s">
        <v>2043</v>
      </c>
      <c r="G86" s="166" t="s">
        <v>1169</v>
      </c>
      <c r="H86" s="167">
        <v>1</v>
      </c>
      <c r="I86" s="168"/>
      <c r="J86" s="169">
        <f>ROUND(I86*H86,2)</f>
        <v>0</v>
      </c>
      <c r="K86" s="165" t="s">
        <v>3</v>
      </c>
      <c r="L86" s="37"/>
      <c r="M86" s="170" t="s">
        <v>3</v>
      </c>
      <c r="N86" s="171" t="s">
        <v>42</v>
      </c>
      <c r="O86" s="70"/>
      <c r="P86" s="172">
        <f>O86*H86</f>
        <v>0</v>
      </c>
      <c r="Q86" s="172">
        <v>0</v>
      </c>
      <c r="R86" s="172">
        <f>Q86*H86</f>
        <v>0</v>
      </c>
      <c r="S86" s="172">
        <v>0</v>
      </c>
      <c r="T86" s="173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74" t="s">
        <v>144</v>
      </c>
      <c r="AT86" s="174" t="s">
        <v>139</v>
      </c>
      <c r="AU86" s="174" t="s">
        <v>79</v>
      </c>
      <c r="AY86" s="17" t="s">
        <v>135</v>
      </c>
      <c r="BE86" s="175">
        <f>IF(N86="základní",J86,0)</f>
        <v>0</v>
      </c>
      <c r="BF86" s="175">
        <f>IF(N86="snížená",J86,0)</f>
        <v>0</v>
      </c>
      <c r="BG86" s="175">
        <f>IF(N86="zákl. přenesená",J86,0)</f>
        <v>0</v>
      </c>
      <c r="BH86" s="175">
        <f>IF(N86="sníž. přenesená",J86,0)</f>
        <v>0</v>
      </c>
      <c r="BI86" s="175">
        <f>IF(N86="nulová",J86,0)</f>
        <v>0</v>
      </c>
      <c r="BJ86" s="17" t="s">
        <v>79</v>
      </c>
      <c r="BK86" s="175">
        <f>ROUND(I86*H86,2)</f>
        <v>0</v>
      </c>
      <c r="BL86" s="17" t="s">
        <v>144</v>
      </c>
      <c r="BM86" s="174" t="s">
        <v>144</v>
      </c>
    </row>
    <row r="87" s="12" customFormat="1" ht="25.92" customHeight="1">
      <c r="A87" s="12"/>
      <c r="B87" s="149"/>
      <c r="C87" s="12"/>
      <c r="D87" s="150" t="s">
        <v>70</v>
      </c>
      <c r="E87" s="151" t="s">
        <v>1502</v>
      </c>
      <c r="F87" s="151" t="s">
        <v>1503</v>
      </c>
      <c r="G87" s="12"/>
      <c r="H87" s="12"/>
      <c r="I87" s="152"/>
      <c r="J87" s="153">
        <f>BK87</f>
        <v>0</v>
      </c>
      <c r="K87" s="12"/>
      <c r="L87" s="149"/>
      <c r="M87" s="154"/>
      <c r="N87" s="155"/>
      <c r="O87" s="155"/>
      <c r="P87" s="156">
        <f>SUM(P88:P105)</f>
        <v>0</v>
      </c>
      <c r="Q87" s="155"/>
      <c r="R87" s="156">
        <f>SUM(R88:R105)</f>
        <v>0</v>
      </c>
      <c r="S87" s="155"/>
      <c r="T87" s="157">
        <f>SUM(T88:T105)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50" t="s">
        <v>79</v>
      </c>
      <c r="AT87" s="158" t="s">
        <v>70</v>
      </c>
      <c r="AU87" s="158" t="s">
        <v>71</v>
      </c>
      <c r="AY87" s="150" t="s">
        <v>135</v>
      </c>
      <c r="BK87" s="159">
        <f>SUM(BK88:BK105)</f>
        <v>0</v>
      </c>
    </row>
    <row r="88" s="2" customFormat="1" ht="16.5" customHeight="1">
      <c r="A88" s="36"/>
      <c r="B88" s="162"/>
      <c r="C88" s="163" t="s">
        <v>136</v>
      </c>
      <c r="D88" s="163" t="s">
        <v>139</v>
      </c>
      <c r="E88" s="164" t="s">
        <v>1514</v>
      </c>
      <c r="F88" s="165" t="s">
        <v>1515</v>
      </c>
      <c r="G88" s="166" t="s">
        <v>186</v>
      </c>
      <c r="H88" s="167">
        <v>12</v>
      </c>
      <c r="I88" s="168"/>
      <c r="J88" s="169">
        <f>ROUND(I88*H88,2)</f>
        <v>0</v>
      </c>
      <c r="K88" s="165" t="s">
        <v>3</v>
      </c>
      <c r="L88" s="37"/>
      <c r="M88" s="170" t="s">
        <v>3</v>
      </c>
      <c r="N88" s="171" t="s">
        <v>42</v>
      </c>
      <c r="O88" s="70"/>
      <c r="P88" s="172">
        <f>O88*H88</f>
        <v>0</v>
      </c>
      <c r="Q88" s="172">
        <v>0</v>
      </c>
      <c r="R88" s="172">
        <f>Q88*H88</f>
        <v>0</v>
      </c>
      <c r="S88" s="172">
        <v>0</v>
      </c>
      <c r="T88" s="173">
        <f>S88*H88</f>
        <v>0</v>
      </c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R88" s="174" t="s">
        <v>144</v>
      </c>
      <c r="AT88" s="174" t="s">
        <v>139</v>
      </c>
      <c r="AU88" s="174" t="s">
        <v>79</v>
      </c>
      <c r="AY88" s="17" t="s">
        <v>135</v>
      </c>
      <c r="BE88" s="175">
        <f>IF(N88="základní",J88,0)</f>
        <v>0</v>
      </c>
      <c r="BF88" s="175">
        <f>IF(N88="snížená",J88,0)</f>
        <v>0</v>
      </c>
      <c r="BG88" s="175">
        <f>IF(N88="zákl. přenesená",J88,0)</f>
        <v>0</v>
      </c>
      <c r="BH88" s="175">
        <f>IF(N88="sníž. přenesená",J88,0)</f>
        <v>0</v>
      </c>
      <c r="BI88" s="175">
        <f>IF(N88="nulová",J88,0)</f>
        <v>0</v>
      </c>
      <c r="BJ88" s="17" t="s">
        <v>79</v>
      </c>
      <c r="BK88" s="175">
        <f>ROUND(I88*H88,2)</f>
        <v>0</v>
      </c>
      <c r="BL88" s="17" t="s">
        <v>144</v>
      </c>
      <c r="BM88" s="174" t="s">
        <v>212</v>
      </c>
    </row>
    <row r="89" s="2" customFormat="1" ht="16.5" customHeight="1">
      <c r="A89" s="36"/>
      <c r="B89" s="162"/>
      <c r="C89" s="163" t="s">
        <v>144</v>
      </c>
      <c r="D89" s="163" t="s">
        <v>139</v>
      </c>
      <c r="E89" s="164" t="s">
        <v>2044</v>
      </c>
      <c r="F89" s="165" t="s">
        <v>2045</v>
      </c>
      <c r="G89" s="166" t="s">
        <v>186</v>
      </c>
      <c r="H89" s="167">
        <v>1</v>
      </c>
      <c r="I89" s="168"/>
      <c r="J89" s="169">
        <f>ROUND(I89*H89,2)</f>
        <v>0</v>
      </c>
      <c r="K89" s="165" t="s">
        <v>3</v>
      </c>
      <c r="L89" s="37"/>
      <c r="M89" s="170" t="s">
        <v>3</v>
      </c>
      <c r="N89" s="171" t="s">
        <v>42</v>
      </c>
      <c r="O89" s="70"/>
      <c r="P89" s="172">
        <f>O89*H89</f>
        <v>0</v>
      </c>
      <c r="Q89" s="172">
        <v>0</v>
      </c>
      <c r="R89" s="172">
        <f>Q89*H89</f>
        <v>0</v>
      </c>
      <c r="S89" s="172">
        <v>0</v>
      </c>
      <c r="T89" s="173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74" t="s">
        <v>144</v>
      </c>
      <c r="AT89" s="174" t="s">
        <v>139</v>
      </c>
      <c r="AU89" s="174" t="s">
        <v>79</v>
      </c>
      <c r="AY89" s="17" t="s">
        <v>135</v>
      </c>
      <c r="BE89" s="175">
        <f>IF(N89="základní",J89,0)</f>
        <v>0</v>
      </c>
      <c r="BF89" s="175">
        <f>IF(N89="snížená",J89,0)</f>
        <v>0</v>
      </c>
      <c r="BG89" s="175">
        <f>IF(N89="zákl. přenesená",J89,0)</f>
        <v>0</v>
      </c>
      <c r="BH89" s="175">
        <f>IF(N89="sníž. přenesená",J89,0)</f>
        <v>0</v>
      </c>
      <c r="BI89" s="175">
        <f>IF(N89="nulová",J89,0)</f>
        <v>0</v>
      </c>
      <c r="BJ89" s="17" t="s">
        <v>79</v>
      </c>
      <c r="BK89" s="175">
        <f>ROUND(I89*H89,2)</f>
        <v>0</v>
      </c>
      <c r="BL89" s="17" t="s">
        <v>144</v>
      </c>
      <c r="BM89" s="174" t="s">
        <v>152</v>
      </c>
    </row>
    <row r="90" s="2" customFormat="1" ht="16.5" customHeight="1">
      <c r="A90" s="36"/>
      <c r="B90" s="162"/>
      <c r="C90" s="163" t="s">
        <v>304</v>
      </c>
      <c r="D90" s="163" t="s">
        <v>139</v>
      </c>
      <c r="E90" s="164" t="s">
        <v>2046</v>
      </c>
      <c r="F90" s="165" t="s">
        <v>2047</v>
      </c>
      <c r="G90" s="166" t="s">
        <v>186</v>
      </c>
      <c r="H90" s="167">
        <v>2</v>
      </c>
      <c r="I90" s="168"/>
      <c r="J90" s="169">
        <f>ROUND(I90*H90,2)</f>
        <v>0</v>
      </c>
      <c r="K90" s="165" t="s">
        <v>3</v>
      </c>
      <c r="L90" s="37"/>
      <c r="M90" s="170" t="s">
        <v>3</v>
      </c>
      <c r="N90" s="171" t="s">
        <v>42</v>
      </c>
      <c r="O90" s="70"/>
      <c r="P90" s="172">
        <f>O90*H90</f>
        <v>0</v>
      </c>
      <c r="Q90" s="172">
        <v>0</v>
      </c>
      <c r="R90" s="172">
        <f>Q90*H90</f>
        <v>0</v>
      </c>
      <c r="S90" s="172">
        <v>0</v>
      </c>
      <c r="T90" s="173">
        <f>S90*H90</f>
        <v>0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R90" s="174" t="s">
        <v>144</v>
      </c>
      <c r="AT90" s="174" t="s">
        <v>139</v>
      </c>
      <c r="AU90" s="174" t="s">
        <v>79</v>
      </c>
      <c r="AY90" s="17" t="s">
        <v>135</v>
      </c>
      <c r="BE90" s="175">
        <f>IF(N90="základní",J90,0)</f>
        <v>0</v>
      </c>
      <c r="BF90" s="175">
        <f>IF(N90="snížená",J90,0)</f>
        <v>0</v>
      </c>
      <c r="BG90" s="175">
        <f>IF(N90="zákl. přenesená",J90,0)</f>
        <v>0</v>
      </c>
      <c r="BH90" s="175">
        <f>IF(N90="sníž. přenesená",J90,0)</f>
        <v>0</v>
      </c>
      <c r="BI90" s="175">
        <f>IF(N90="nulová",J90,0)</f>
        <v>0</v>
      </c>
      <c r="BJ90" s="17" t="s">
        <v>79</v>
      </c>
      <c r="BK90" s="175">
        <f>ROUND(I90*H90,2)</f>
        <v>0</v>
      </c>
      <c r="BL90" s="17" t="s">
        <v>144</v>
      </c>
      <c r="BM90" s="174" t="s">
        <v>291</v>
      </c>
    </row>
    <row r="91" s="2" customFormat="1" ht="16.5" customHeight="1">
      <c r="A91" s="36"/>
      <c r="B91" s="162"/>
      <c r="C91" s="163" t="s">
        <v>212</v>
      </c>
      <c r="D91" s="163" t="s">
        <v>139</v>
      </c>
      <c r="E91" s="164" t="s">
        <v>2048</v>
      </c>
      <c r="F91" s="165" t="s">
        <v>2049</v>
      </c>
      <c r="G91" s="166" t="s">
        <v>294</v>
      </c>
      <c r="H91" s="167">
        <v>2</v>
      </c>
      <c r="I91" s="168"/>
      <c r="J91" s="169">
        <f>ROUND(I91*H91,2)</f>
        <v>0</v>
      </c>
      <c r="K91" s="165" t="s">
        <v>3</v>
      </c>
      <c r="L91" s="37"/>
      <c r="M91" s="170" t="s">
        <v>3</v>
      </c>
      <c r="N91" s="171" t="s">
        <v>42</v>
      </c>
      <c r="O91" s="70"/>
      <c r="P91" s="172">
        <f>O91*H91</f>
        <v>0</v>
      </c>
      <c r="Q91" s="172">
        <v>0</v>
      </c>
      <c r="R91" s="172">
        <f>Q91*H91</f>
        <v>0</v>
      </c>
      <c r="S91" s="172">
        <v>0</v>
      </c>
      <c r="T91" s="173">
        <f>S91*H91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174" t="s">
        <v>144</v>
      </c>
      <c r="AT91" s="174" t="s">
        <v>139</v>
      </c>
      <c r="AU91" s="174" t="s">
        <v>79</v>
      </c>
      <c r="AY91" s="17" t="s">
        <v>135</v>
      </c>
      <c r="BE91" s="175">
        <f>IF(N91="základní",J91,0)</f>
        <v>0</v>
      </c>
      <c r="BF91" s="175">
        <f>IF(N91="snížená",J91,0)</f>
        <v>0</v>
      </c>
      <c r="BG91" s="175">
        <f>IF(N91="zákl. přenesená",J91,0)</f>
        <v>0</v>
      </c>
      <c r="BH91" s="175">
        <f>IF(N91="sníž. přenesená",J91,0)</f>
        <v>0</v>
      </c>
      <c r="BI91" s="175">
        <f>IF(N91="nulová",J91,0)</f>
        <v>0</v>
      </c>
      <c r="BJ91" s="17" t="s">
        <v>79</v>
      </c>
      <c r="BK91" s="175">
        <f>ROUND(I91*H91,2)</f>
        <v>0</v>
      </c>
      <c r="BL91" s="17" t="s">
        <v>144</v>
      </c>
      <c r="BM91" s="174" t="s">
        <v>9</v>
      </c>
    </row>
    <row r="92" s="2" customFormat="1" ht="16.5" customHeight="1">
      <c r="A92" s="36"/>
      <c r="B92" s="162"/>
      <c r="C92" s="163" t="s">
        <v>221</v>
      </c>
      <c r="D92" s="163" t="s">
        <v>139</v>
      </c>
      <c r="E92" s="164" t="s">
        <v>2050</v>
      </c>
      <c r="F92" s="165" t="s">
        <v>2051</v>
      </c>
      <c r="G92" s="166" t="s">
        <v>294</v>
      </c>
      <c r="H92" s="167">
        <v>2</v>
      </c>
      <c r="I92" s="168"/>
      <c r="J92" s="169">
        <f>ROUND(I92*H92,2)</f>
        <v>0</v>
      </c>
      <c r="K92" s="165" t="s">
        <v>3</v>
      </c>
      <c r="L92" s="37"/>
      <c r="M92" s="170" t="s">
        <v>3</v>
      </c>
      <c r="N92" s="171" t="s">
        <v>42</v>
      </c>
      <c r="O92" s="70"/>
      <c r="P92" s="172">
        <f>O92*H92</f>
        <v>0</v>
      </c>
      <c r="Q92" s="172">
        <v>0</v>
      </c>
      <c r="R92" s="172">
        <f>Q92*H92</f>
        <v>0</v>
      </c>
      <c r="S92" s="172">
        <v>0</v>
      </c>
      <c r="T92" s="173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74" t="s">
        <v>144</v>
      </c>
      <c r="AT92" s="174" t="s">
        <v>139</v>
      </c>
      <c r="AU92" s="174" t="s">
        <v>79</v>
      </c>
      <c r="AY92" s="17" t="s">
        <v>135</v>
      </c>
      <c r="BE92" s="175">
        <f>IF(N92="základní",J92,0)</f>
        <v>0</v>
      </c>
      <c r="BF92" s="175">
        <f>IF(N92="snížená",J92,0)</f>
        <v>0</v>
      </c>
      <c r="BG92" s="175">
        <f>IF(N92="zákl. přenesená",J92,0)</f>
        <v>0</v>
      </c>
      <c r="BH92" s="175">
        <f>IF(N92="sníž. přenesená",J92,0)</f>
        <v>0</v>
      </c>
      <c r="BI92" s="175">
        <f>IF(N92="nulová",J92,0)</f>
        <v>0</v>
      </c>
      <c r="BJ92" s="17" t="s">
        <v>79</v>
      </c>
      <c r="BK92" s="175">
        <f>ROUND(I92*H92,2)</f>
        <v>0</v>
      </c>
      <c r="BL92" s="17" t="s">
        <v>144</v>
      </c>
      <c r="BM92" s="174" t="s">
        <v>235</v>
      </c>
    </row>
    <row r="93" s="2" customFormat="1" ht="16.5" customHeight="1">
      <c r="A93" s="36"/>
      <c r="B93" s="162"/>
      <c r="C93" s="163" t="s">
        <v>152</v>
      </c>
      <c r="D93" s="163" t="s">
        <v>139</v>
      </c>
      <c r="E93" s="164" t="s">
        <v>2052</v>
      </c>
      <c r="F93" s="165" t="s">
        <v>2053</v>
      </c>
      <c r="G93" s="166" t="s">
        <v>294</v>
      </c>
      <c r="H93" s="167">
        <v>2</v>
      </c>
      <c r="I93" s="168"/>
      <c r="J93" s="169">
        <f>ROUND(I93*H93,2)</f>
        <v>0</v>
      </c>
      <c r="K93" s="165" t="s">
        <v>3</v>
      </c>
      <c r="L93" s="37"/>
      <c r="M93" s="170" t="s">
        <v>3</v>
      </c>
      <c r="N93" s="171" t="s">
        <v>42</v>
      </c>
      <c r="O93" s="70"/>
      <c r="P93" s="172">
        <f>O93*H93</f>
        <v>0</v>
      </c>
      <c r="Q93" s="172">
        <v>0</v>
      </c>
      <c r="R93" s="172">
        <f>Q93*H93</f>
        <v>0</v>
      </c>
      <c r="S93" s="172">
        <v>0</v>
      </c>
      <c r="T93" s="173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74" t="s">
        <v>144</v>
      </c>
      <c r="AT93" s="174" t="s">
        <v>139</v>
      </c>
      <c r="AU93" s="174" t="s">
        <v>79</v>
      </c>
      <c r="AY93" s="17" t="s">
        <v>135</v>
      </c>
      <c r="BE93" s="175">
        <f>IF(N93="základní",J93,0)</f>
        <v>0</v>
      </c>
      <c r="BF93" s="175">
        <f>IF(N93="snížená",J93,0)</f>
        <v>0</v>
      </c>
      <c r="BG93" s="175">
        <f>IF(N93="zákl. přenesená",J93,0)</f>
        <v>0</v>
      </c>
      <c r="BH93" s="175">
        <f>IF(N93="sníž. přenesená",J93,0)</f>
        <v>0</v>
      </c>
      <c r="BI93" s="175">
        <f>IF(N93="nulová",J93,0)</f>
        <v>0</v>
      </c>
      <c r="BJ93" s="17" t="s">
        <v>79</v>
      </c>
      <c r="BK93" s="175">
        <f>ROUND(I93*H93,2)</f>
        <v>0</v>
      </c>
      <c r="BL93" s="17" t="s">
        <v>144</v>
      </c>
      <c r="BM93" s="174" t="s">
        <v>295</v>
      </c>
    </row>
    <row r="94" s="2" customFormat="1" ht="16.5" customHeight="1">
      <c r="A94" s="36"/>
      <c r="B94" s="162"/>
      <c r="C94" s="163" t="s">
        <v>194</v>
      </c>
      <c r="D94" s="163" t="s">
        <v>139</v>
      </c>
      <c r="E94" s="164" t="s">
        <v>2054</v>
      </c>
      <c r="F94" s="165" t="s">
        <v>2055</v>
      </c>
      <c r="G94" s="166" t="s">
        <v>294</v>
      </c>
      <c r="H94" s="167">
        <v>2.5</v>
      </c>
      <c r="I94" s="168"/>
      <c r="J94" s="169">
        <f>ROUND(I94*H94,2)</f>
        <v>0</v>
      </c>
      <c r="K94" s="165" t="s">
        <v>3</v>
      </c>
      <c r="L94" s="37"/>
      <c r="M94" s="170" t="s">
        <v>3</v>
      </c>
      <c r="N94" s="171" t="s">
        <v>42</v>
      </c>
      <c r="O94" s="70"/>
      <c r="P94" s="172">
        <f>O94*H94</f>
        <v>0</v>
      </c>
      <c r="Q94" s="172">
        <v>0</v>
      </c>
      <c r="R94" s="172">
        <f>Q94*H94</f>
        <v>0</v>
      </c>
      <c r="S94" s="172">
        <v>0</v>
      </c>
      <c r="T94" s="173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74" t="s">
        <v>144</v>
      </c>
      <c r="AT94" s="174" t="s">
        <v>139</v>
      </c>
      <c r="AU94" s="174" t="s">
        <v>79</v>
      </c>
      <c r="AY94" s="17" t="s">
        <v>135</v>
      </c>
      <c r="BE94" s="175">
        <f>IF(N94="základní",J94,0)</f>
        <v>0</v>
      </c>
      <c r="BF94" s="175">
        <f>IF(N94="snížená",J94,0)</f>
        <v>0</v>
      </c>
      <c r="BG94" s="175">
        <f>IF(N94="zákl. přenesená",J94,0)</f>
        <v>0</v>
      </c>
      <c r="BH94" s="175">
        <f>IF(N94="sníž. přenesená",J94,0)</f>
        <v>0</v>
      </c>
      <c r="BI94" s="175">
        <f>IF(N94="nulová",J94,0)</f>
        <v>0</v>
      </c>
      <c r="BJ94" s="17" t="s">
        <v>79</v>
      </c>
      <c r="BK94" s="175">
        <f>ROUND(I94*H94,2)</f>
        <v>0</v>
      </c>
      <c r="BL94" s="17" t="s">
        <v>144</v>
      </c>
      <c r="BM94" s="174" t="s">
        <v>491</v>
      </c>
    </row>
    <row r="95" s="2" customFormat="1" ht="16.5" customHeight="1">
      <c r="A95" s="36"/>
      <c r="B95" s="162"/>
      <c r="C95" s="163" t="s">
        <v>291</v>
      </c>
      <c r="D95" s="163" t="s">
        <v>139</v>
      </c>
      <c r="E95" s="164" t="s">
        <v>2056</v>
      </c>
      <c r="F95" s="165" t="s">
        <v>2057</v>
      </c>
      <c r="G95" s="166" t="s">
        <v>294</v>
      </c>
      <c r="H95" s="167">
        <v>2.5</v>
      </c>
      <c r="I95" s="168"/>
      <c r="J95" s="169">
        <f>ROUND(I95*H95,2)</f>
        <v>0</v>
      </c>
      <c r="K95" s="165" t="s">
        <v>3</v>
      </c>
      <c r="L95" s="37"/>
      <c r="M95" s="170" t="s">
        <v>3</v>
      </c>
      <c r="N95" s="171" t="s">
        <v>42</v>
      </c>
      <c r="O95" s="70"/>
      <c r="P95" s="172">
        <f>O95*H95</f>
        <v>0</v>
      </c>
      <c r="Q95" s="172">
        <v>0</v>
      </c>
      <c r="R95" s="172">
        <f>Q95*H95</f>
        <v>0</v>
      </c>
      <c r="S95" s="172">
        <v>0</v>
      </c>
      <c r="T95" s="173">
        <f>S95*H95</f>
        <v>0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174" t="s">
        <v>144</v>
      </c>
      <c r="AT95" s="174" t="s">
        <v>139</v>
      </c>
      <c r="AU95" s="174" t="s">
        <v>79</v>
      </c>
      <c r="AY95" s="17" t="s">
        <v>135</v>
      </c>
      <c r="BE95" s="175">
        <f>IF(N95="základní",J95,0)</f>
        <v>0</v>
      </c>
      <c r="BF95" s="175">
        <f>IF(N95="snížená",J95,0)</f>
        <v>0</v>
      </c>
      <c r="BG95" s="175">
        <f>IF(N95="zákl. přenesená",J95,0)</f>
        <v>0</v>
      </c>
      <c r="BH95" s="175">
        <f>IF(N95="sníž. přenesená",J95,0)</f>
        <v>0</v>
      </c>
      <c r="BI95" s="175">
        <f>IF(N95="nulová",J95,0)</f>
        <v>0</v>
      </c>
      <c r="BJ95" s="17" t="s">
        <v>79</v>
      </c>
      <c r="BK95" s="175">
        <f>ROUND(I95*H95,2)</f>
        <v>0</v>
      </c>
      <c r="BL95" s="17" t="s">
        <v>144</v>
      </c>
      <c r="BM95" s="174" t="s">
        <v>173</v>
      </c>
    </row>
    <row r="96" s="2" customFormat="1" ht="16.5" customHeight="1">
      <c r="A96" s="36"/>
      <c r="B96" s="162"/>
      <c r="C96" s="163" t="s">
        <v>196</v>
      </c>
      <c r="D96" s="163" t="s">
        <v>139</v>
      </c>
      <c r="E96" s="164" t="s">
        <v>2058</v>
      </c>
      <c r="F96" s="165" t="s">
        <v>2059</v>
      </c>
      <c r="G96" s="166" t="s">
        <v>294</v>
      </c>
      <c r="H96" s="167">
        <v>2.5</v>
      </c>
      <c r="I96" s="168"/>
      <c r="J96" s="169">
        <f>ROUND(I96*H96,2)</f>
        <v>0</v>
      </c>
      <c r="K96" s="165" t="s">
        <v>3</v>
      </c>
      <c r="L96" s="37"/>
      <c r="M96" s="170" t="s">
        <v>3</v>
      </c>
      <c r="N96" s="171" t="s">
        <v>42</v>
      </c>
      <c r="O96" s="70"/>
      <c r="P96" s="172">
        <f>O96*H96</f>
        <v>0</v>
      </c>
      <c r="Q96" s="172">
        <v>0</v>
      </c>
      <c r="R96" s="172">
        <f>Q96*H96</f>
        <v>0</v>
      </c>
      <c r="S96" s="172">
        <v>0</v>
      </c>
      <c r="T96" s="173">
        <f>S96*H96</f>
        <v>0</v>
      </c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74" t="s">
        <v>144</v>
      </c>
      <c r="AT96" s="174" t="s">
        <v>139</v>
      </c>
      <c r="AU96" s="174" t="s">
        <v>79</v>
      </c>
      <c r="AY96" s="17" t="s">
        <v>135</v>
      </c>
      <c r="BE96" s="175">
        <f>IF(N96="základní",J96,0)</f>
        <v>0</v>
      </c>
      <c r="BF96" s="175">
        <f>IF(N96="snížená",J96,0)</f>
        <v>0</v>
      </c>
      <c r="BG96" s="175">
        <f>IF(N96="zákl. přenesená",J96,0)</f>
        <v>0</v>
      </c>
      <c r="BH96" s="175">
        <f>IF(N96="sníž. přenesená",J96,0)</f>
        <v>0</v>
      </c>
      <c r="BI96" s="175">
        <f>IF(N96="nulová",J96,0)</f>
        <v>0</v>
      </c>
      <c r="BJ96" s="17" t="s">
        <v>79</v>
      </c>
      <c r="BK96" s="175">
        <f>ROUND(I96*H96,2)</f>
        <v>0</v>
      </c>
      <c r="BL96" s="17" t="s">
        <v>144</v>
      </c>
      <c r="BM96" s="174" t="s">
        <v>138</v>
      </c>
    </row>
    <row r="97" s="2" customFormat="1" ht="16.5" customHeight="1">
      <c r="A97" s="36"/>
      <c r="B97" s="162"/>
      <c r="C97" s="163" t="s">
        <v>9</v>
      </c>
      <c r="D97" s="163" t="s">
        <v>139</v>
      </c>
      <c r="E97" s="164" t="s">
        <v>2060</v>
      </c>
      <c r="F97" s="165" t="s">
        <v>2061</v>
      </c>
      <c r="G97" s="166" t="s">
        <v>199</v>
      </c>
      <c r="H97" s="167">
        <v>0.126</v>
      </c>
      <c r="I97" s="168"/>
      <c r="J97" s="169">
        <f>ROUND(I97*H97,2)</f>
        <v>0</v>
      </c>
      <c r="K97" s="165" t="s">
        <v>3</v>
      </c>
      <c r="L97" s="37"/>
      <c r="M97" s="170" t="s">
        <v>3</v>
      </c>
      <c r="N97" s="171" t="s">
        <v>42</v>
      </c>
      <c r="O97" s="70"/>
      <c r="P97" s="172">
        <f>O97*H97</f>
        <v>0</v>
      </c>
      <c r="Q97" s="172">
        <v>0</v>
      </c>
      <c r="R97" s="172">
        <f>Q97*H97</f>
        <v>0</v>
      </c>
      <c r="S97" s="172">
        <v>0</v>
      </c>
      <c r="T97" s="173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74" t="s">
        <v>144</v>
      </c>
      <c r="AT97" s="174" t="s">
        <v>139</v>
      </c>
      <c r="AU97" s="174" t="s">
        <v>79</v>
      </c>
      <c r="AY97" s="17" t="s">
        <v>135</v>
      </c>
      <c r="BE97" s="175">
        <f>IF(N97="základní",J97,0)</f>
        <v>0</v>
      </c>
      <c r="BF97" s="175">
        <f>IF(N97="snížená",J97,0)</f>
        <v>0</v>
      </c>
      <c r="BG97" s="175">
        <f>IF(N97="zákl. přenesená",J97,0)</f>
        <v>0</v>
      </c>
      <c r="BH97" s="175">
        <f>IF(N97="sníž. přenesená",J97,0)</f>
        <v>0</v>
      </c>
      <c r="BI97" s="175">
        <f>IF(N97="nulová",J97,0)</f>
        <v>0</v>
      </c>
      <c r="BJ97" s="17" t="s">
        <v>79</v>
      </c>
      <c r="BK97" s="175">
        <f>ROUND(I97*H97,2)</f>
        <v>0</v>
      </c>
      <c r="BL97" s="17" t="s">
        <v>144</v>
      </c>
      <c r="BM97" s="174" t="s">
        <v>154</v>
      </c>
    </row>
    <row r="98" s="2" customFormat="1" ht="16.5" customHeight="1">
      <c r="A98" s="36"/>
      <c r="B98" s="162"/>
      <c r="C98" s="163" t="s">
        <v>244</v>
      </c>
      <c r="D98" s="163" t="s">
        <v>139</v>
      </c>
      <c r="E98" s="164" t="s">
        <v>2062</v>
      </c>
      <c r="F98" s="165" t="s">
        <v>2063</v>
      </c>
      <c r="G98" s="166" t="s">
        <v>199</v>
      </c>
      <c r="H98" s="167">
        <v>0.10000000000000001</v>
      </c>
      <c r="I98" s="168"/>
      <c r="J98" s="169">
        <f>ROUND(I98*H98,2)</f>
        <v>0</v>
      </c>
      <c r="K98" s="165" t="s">
        <v>3</v>
      </c>
      <c r="L98" s="37"/>
      <c r="M98" s="170" t="s">
        <v>3</v>
      </c>
      <c r="N98" s="171" t="s">
        <v>42</v>
      </c>
      <c r="O98" s="70"/>
      <c r="P98" s="172">
        <f>O98*H98</f>
        <v>0</v>
      </c>
      <c r="Q98" s="172">
        <v>0</v>
      </c>
      <c r="R98" s="172">
        <f>Q98*H98</f>
        <v>0</v>
      </c>
      <c r="S98" s="172">
        <v>0</v>
      </c>
      <c r="T98" s="173">
        <f>S98*H98</f>
        <v>0</v>
      </c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R98" s="174" t="s">
        <v>144</v>
      </c>
      <c r="AT98" s="174" t="s">
        <v>139</v>
      </c>
      <c r="AU98" s="174" t="s">
        <v>79</v>
      </c>
      <c r="AY98" s="17" t="s">
        <v>135</v>
      </c>
      <c r="BE98" s="175">
        <f>IF(N98="základní",J98,0)</f>
        <v>0</v>
      </c>
      <c r="BF98" s="175">
        <f>IF(N98="snížená",J98,0)</f>
        <v>0</v>
      </c>
      <c r="BG98" s="175">
        <f>IF(N98="zákl. přenesená",J98,0)</f>
        <v>0</v>
      </c>
      <c r="BH98" s="175">
        <f>IF(N98="sníž. přenesená",J98,0)</f>
        <v>0</v>
      </c>
      <c r="BI98" s="175">
        <f>IF(N98="nulová",J98,0)</f>
        <v>0</v>
      </c>
      <c r="BJ98" s="17" t="s">
        <v>79</v>
      </c>
      <c r="BK98" s="175">
        <f>ROUND(I98*H98,2)</f>
        <v>0</v>
      </c>
      <c r="BL98" s="17" t="s">
        <v>144</v>
      </c>
      <c r="BM98" s="174" t="s">
        <v>163</v>
      </c>
    </row>
    <row r="99" s="2" customFormat="1" ht="16.5" customHeight="1">
      <c r="A99" s="36"/>
      <c r="B99" s="162"/>
      <c r="C99" s="163" t="s">
        <v>235</v>
      </c>
      <c r="D99" s="163" t="s">
        <v>139</v>
      </c>
      <c r="E99" s="164" t="s">
        <v>1526</v>
      </c>
      <c r="F99" s="165" t="s">
        <v>1868</v>
      </c>
      <c r="G99" s="166" t="s">
        <v>186</v>
      </c>
      <c r="H99" s="167">
        <v>2</v>
      </c>
      <c r="I99" s="168"/>
      <c r="J99" s="169">
        <f>ROUND(I99*H99,2)</f>
        <v>0</v>
      </c>
      <c r="K99" s="165" t="s">
        <v>3</v>
      </c>
      <c r="L99" s="37"/>
      <c r="M99" s="170" t="s">
        <v>3</v>
      </c>
      <c r="N99" s="171" t="s">
        <v>42</v>
      </c>
      <c r="O99" s="70"/>
      <c r="P99" s="172">
        <f>O99*H99</f>
        <v>0</v>
      </c>
      <c r="Q99" s="172">
        <v>0</v>
      </c>
      <c r="R99" s="172">
        <f>Q99*H99</f>
        <v>0</v>
      </c>
      <c r="S99" s="172">
        <v>0</v>
      </c>
      <c r="T99" s="173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74" t="s">
        <v>144</v>
      </c>
      <c r="AT99" s="174" t="s">
        <v>139</v>
      </c>
      <c r="AU99" s="174" t="s">
        <v>79</v>
      </c>
      <c r="AY99" s="17" t="s">
        <v>135</v>
      </c>
      <c r="BE99" s="175">
        <f>IF(N99="základní",J99,0)</f>
        <v>0</v>
      </c>
      <c r="BF99" s="175">
        <f>IF(N99="snížená",J99,0)</f>
        <v>0</v>
      </c>
      <c r="BG99" s="175">
        <f>IF(N99="zákl. přenesená",J99,0)</f>
        <v>0</v>
      </c>
      <c r="BH99" s="175">
        <f>IF(N99="sníž. přenesená",J99,0)</f>
        <v>0</v>
      </c>
      <c r="BI99" s="175">
        <f>IF(N99="nulová",J99,0)</f>
        <v>0</v>
      </c>
      <c r="BJ99" s="17" t="s">
        <v>79</v>
      </c>
      <c r="BK99" s="175">
        <f>ROUND(I99*H99,2)</f>
        <v>0</v>
      </c>
      <c r="BL99" s="17" t="s">
        <v>144</v>
      </c>
      <c r="BM99" s="174" t="s">
        <v>207</v>
      </c>
    </row>
    <row r="100" s="2" customFormat="1" ht="16.5" customHeight="1">
      <c r="A100" s="36"/>
      <c r="B100" s="162"/>
      <c r="C100" s="163" t="s">
        <v>202</v>
      </c>
      <c r="D100" s="163" t="s">
        <v>139</v>
      </c>
      <c r="E100" s="164" t="s">
        <v>2064</v>
      </c>
      <c r="F100" s="165" t="s">
        <v>2065</v>
      </c>
      <c r="G100" s="166" t="s">
        <v>186</v>
      </c>
      <c r="H100" s="167">
        <v>4</v>
      </c>
      <c r="I100" s="168"/>
      <c r="J100" s="169">
        <f>ROUND(I100*H100,2)</f>
        <v>0</v>
      </c>
      <c r="K100" s="165" t="s">
        <v>3</v>
      </c>
      <c r="L100" s="37"/>
      <c r="M100" s="170" t="s">
        <v>3</v>
      </c>
      <c r="N100" s="171" t="s">
        <v>42</v>
      </c>
      <c r="O100" s="70"/>
      <c r="P100" s="172">
        <f>O100*H100</f>
        <v>0</v>
      </c>
      <c r="Q100" s="172">
        <v>0</v>
      </c>
      <c r="R100" s="172">
        <f>Q100*H100</f>
        <v>0</v>
      </c>
      <c r="S100" s="172">
        <v>0</v>
      </c>
      <c r="T100" s="173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74" t="s">
        <v>144</v>
      </c>
      <c r="AT100" s="174" t="s">
        <v>139</v>
      </c>
      <c r="AU100" s="174" t="s">
        <v>79</v>
      </c>
      <c r="AY100" s="17" t="s">
        <v>135</v>
      </c>
      <c r="BE100" s="175">
        <f>IF(N100="základní",J100,0)</f>
        <v>0</v>
      </c>
      <c r="BF100" s="175">
        <f>IF(N100="snížená",J100,0)</f>
        <v>0</v>
      </c>
      <c r="BG100" s="175">
        <f>IF(N100="zákl. přenesená",J100,0)</f>
        <v>0</v>
      </c>
      <c r="BH100" s="175">
        <f>IF(N100="sníž. přenesená",J100,0)</f>
        <v>0</v>
      </c>
      <c r="BI100" s="175">
        <f>IF(N100="nulová",J100,0)</f>
        <v>0</v>
      </c>
      <c r="BJ100" s="17" t="s">
        <v>79</v>
      </c>
      <c r="BK100" s="175">
        <f>ROUND(I100*H100,2)</f>
        <v>0</v>
      </c>
      <c r="BL100" s="17" t="s">
        <v>144</v>
      </c>
      <c r="BM100" s="174" t="s">
        <v>323</v>
      </c>
    </row>
    <row r="101" s="2" customFormat="1" ht="16.5" customHeight="1">
      <c r="A101" s="36"/>
      <c r="B101" s="162"/>
      <c r="C101" s="163" t="s">
        <v>295</v>
      </c>
      <c r="D101" s="163" t="s">
        <v>139</v>
      </c>
      <c r="E101" s="164" t="s">
        <v>1528</v>
      </c>
      <c r="F101" s="165" t="s">
        <v>1529</v>
      </c>
      <c r="G101" s="166" t="s">
        <v>142</v>
      </c>
      <c r="H101" s="167">
        <v>1.29</v>
      </c>
      <c r="I101" s="168"/>
      <c r="J101" s="169">
        <f>ROUND(I101*H101,2)</f>
        <v>0</v>
      </c>
      <c r="K101" s="165" t="s">
        <v>3</v>
      </c>
      <c r="L101" s="37"/>
      <c r="M101" s="170" t="s">
        <v>3</v>
      </c>
      <c r="N101" s="171" t="s">
        <v>42</v>
      </c>
      <c r="O101" s="70"/>
      <c r="P101" s="172">
        <f>O101*H101</f>
        <v>0</v>
      </c>
      <c r="Q101" s="172">
        <v>0</v>
      </c>
      <c r="R101" s="172">
        <f>Q101*H101</f>
        <v>0</v>
      </c>
      <c r="S101" s="172">
        <v>0</v>
      </c>
      <c r="T101" s="173">
        <f>S101*H101</f>
        <v>0</v>
      </c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R101" s="174" t="s">
        <v>144</v>
      </c>
      <c r="AT101" s="174" t="s">
        <v>139</v>
      </c>
      <c r="AU101" s="174" t="s">
        <v>79</v>
      </c>
      <c r="AY101" s="17" t="s">
        <v>135</v>
      </c>
      <c r="BE101" s="175">
        <f>IF(N101="základní",J101,0)</f>
        <v>0</v>
      </c>
      <c r="BF101" s="175">
        <f>IF(N101="snížená",J101,0)</f>
        <v>0</v>
      </c>
      <c r="BG101" s="175">
        <f>IF(N101="zákl. přenesená",J101,0)</f>
        <v>0</v>
      </c>
      <c r="BH101" s="175">
        <f>IF(N101="sníž. přenesená",J101,0)</f>
        <v>0</v>
      </c>
      <c r="BI101" s="175">
        <f>IF(N101="nulová",J101,0)</f>
        <v>0</v>
      </c>
      <c r="BJ101" s="17" t="s">
        <v>79</v>
      </c>
      <c r="BK101" s="175">
        <f>ROUND(I101*H101,2)</f>
        <v>0</v>
      </c>
      <c r="BL101" s="17" t="s">
        <v>144</v>
      </c>
      <c r="BM101" s="174" t="s">
        <v>230</v>
      </c>
    </row>
    <row r="102" s="2" customFormat="1" ht="16.5" customHeight="1">
      <c r="A102" s="36"/>
      <c r="B102" s="162"/>
      <c r="C102" s="163" t="s">
        <v>189</v>
      </c>
      <c r="D102" s="163" t="s">
        <v>139</v>
      </c>
      <c r="E102" s="164" t="s">
        <v>1530</v>
      </c>
      <c r="F102" s="165" t="s">
        <v>1531</v>
      </c>
      <c r="G102" s="166" t="s">
        <v>142</v>
      </c>
      <c r="H102" s="167">
        <v>2.5800000000000001</v>
      </c>
      <c r="I102" s="168"/>
      <c r="J102" s="169">
        <f>ROUND(I102*H102,2)</f>
        <v>0</v>
      </c>
      <c r="K102" s="165" t="s">
        <v>3</v>
      </c>
      <c r="L102" s="37"/>
      <c r="M102" s="170" t="s">
        <v>3</v>
      </c>
      <c r="N102" s="171" t="s">
        <v>42</v>
      </c>
      <c r="O102" s="70"/>
      <c r="P102" s="172">
        <f>O102*H102</f>
        <v>0</v>
      </c>
      <c r="Q102" s="172">
        <v>0</v>
      </c>
      <c r="R102" s="172">
        <f>Q102*H102</f>
        <v>0</v>
      </c>
      <c r="S102" s="172">
        <v>0</v>
      </c>
      <c r="T102" s="173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74" t="s">
        <v>144</v>
      </c>
      <c r="AT102" s="174" t="s">
        <v>139</v>
      </c>
      <c r="AU102" s="174" t="s">
        <v>79</v>
      </c>
      <c r="AY102" s="17" t="s">
        <v>135</v>
      </c>
      <c r="BE102" s="175">
        <f>IF(N102="základní",J102,0)</f>
        <v>0</v>
      </c>
      <c r="BF102" s="175">
        <f>IF(N102="snížená",J102,0)</f>
        <v>0</v>
      </c>
      <c r="BG102" s="175">
        <f>IF(N102="zákl. přenesená",J102,0)</f>
        <v>0</v>
      </c>
      <c r="BH102" s="175">
        <f>IF(N102="sníž. přenesená",J102,0)</f>
        <v>0</v>
      </c>
      <c r="BI102" s="175">
        <f>IF(N102="nulová",J102,0)</f>
        <v>0</v>
      </c>
      <c r="BJ102" s="17" t="s">
        <v>79</v>
      </c>
      <c r="BK102" s="175">
        <f>ROUND(I102*H102,2)</f>
        <v>0</v>
      </c>
      <c r="BL102" s="17" t="s">
        <v>144</v>
      </c>
      <c r="BM102" s="174" t="s">
        <v>265</v>
      </c>
    </row>
    <row r="103" s="2" customFormat="1" ht="16.5" customHeight="1">
      <c r="A103" s="36"/>
      <c r="B103" s="162"/>
      <c r="C103" s="163" t="s">
        <v>491</v>
      </c>
      <c r="D103" s="163" t="s">
        <v>139</v>
      </c>
      <c r="E103" s="164" t="s">
        <v>1532</v>
      </c>
      <c r="F103" s="165" t="s">
        <v>1533</v>
      </c>
      <c r="G103" s="166" t="s">
        <v>142</v>
      </c>
      <c r="H103" s="167">
        <v>1.29</v>
      </c>
      <c r="I103" s="168"/>
      <c r="J103" s="169">
        <f>ROUND(I103*H103,2)</f>
        <v>0</v>
      </c>
      <c r="K103" s="165" t="s">
        <v>3</v>
      </c>
      <c r="L103" s="37"/>
      <c r="M103" s="170" t="s">
        <v>3</v>
      </c>
      <c r="N103" s="171" t="s">
        <v>42</v>
      </c>
      <c r="O103" s="70"/>
      <c r="P103" s="172">
        <f>O103*H103</f>
        <v>0</v>
      </c>
      <c r="Q103" s="172">
        <v>0</v>
      </c>
      <c r="R103" s="172">
        <f>Q103*H103</f>
        <v>0</v>
      </c>
      <c r="S103" s="172">
        <v>0</v>
      </c>
      <c r="T103" s="173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74" t="s">
        <v>144</v>
      </c>
      <c r="AT103" s="174" t="s">
        <v>139</v>
      </c>
      <c r="AU103" s="174" t="s">
        <v>79</v>
      </c>
      <c r="AY103" s="17" t="s">
        <v>135</v>
      </c>
      <c r="BE103" s="175">
        <f>IF(N103="základní",J103,0)</f>
        <v>0</v>
      </c>
      <c r="BF103" s="175">
        <f>IF(N103="snížená",J103,0)</f>
        <v>0</v>
      </c>
      <c r="BG103" s="175">
        <f>IF(N103="zákl. přenesená",J103,0)</f>
        <v>0</v>
      </c>
      <c r="BH103" s="175">
        <f>IF(N103="sníž. přenesená",J103,0)</f>
        <v>0</v>
      </c>
      <c r="BI103" s="175">
        <f>IF(N103="nulová",J103,0)</f>
        <v>0</v>
      </c>
      <c r="BJ103" s="17" t="s">
        <v>79</v>
      </c>
      <c r="BK103" s="175">
        <f>ROUND(I103*H103,2)</f>
        <v>0</v>
      </c>
      <c r="BL103" s="17" t="s">
        <v>144</v>
      </c>
      <c r="BM103" s="174" t="s">
        <v>275</v>
      </c>
    </row>
    <row r="104" s="2" customFormat="1" ht="16.5" customHeight="1">
      <c r="A104" s="36"/>
      <c r="B104" s="162"/>
      <c r="C104" s="163" t="s">
        <v>183</v>
      </c>
      <c r="D104" s="163" t="s">
        <v>139</v>
      </c>
      <c r="E104" s="164" t="s">
        <v>1534</v>
      </c>
      <c r="F104" s="165" t="s">
        <v>1535</v>
      </c>
      <c r="G104" s="166" t="s">
        <v>142</v>
      </c>
      <c r="H104" s="167">
        <v>11.609999999999999</v>
      </c>
      <c r="I104" s="168"/>
      <c r="J104" s="169">
        <f>ROUND(I104*H104,2)</f>
        <v>0</v>
      </c>
      <c r="K104" s="165" t="s">
        <v>3</v>
      </c>
      <c r="L104" s="37"/>
      <c r="M104" s="170" t="s">
        <v>3</v>
      </c>
      <c r="N104" s="171" t="s">
        <v>42</v>
      </c>
      <c r="O104" s="70"/>
      <c r="P104" s="172">
        <f>O104*H104</f>
        <v>0</v>
      </c>
      <c r="Q104" s="172">
        <v>0</v>
      </c>
      <c r="R104" s="172">
        <f>Q104*H104</f>
        <v>0</v>
      </c>
      <c r="S104" s="172">
        <v>0</v>
      </c>
      <c r="T104" s="173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74" t="s">
        <v>144</v>
      </c>
      <c r="AT104" s="174" t="s">
        <v>139</v>
      </c>
      <c r="AU104" s="174" t="s">
        <v>79</v>
      </c>
      <c r="AY104" s="17" t="s">
        <v>135</v>
      </c>
      <c r="BE104" s="175">
        <f>IF(N104="základní",J104,0)</f>
        <v>0</v>
      </c>
      <c r="BF104" s="175">
        <f>IF(N104="snížená",J104,0)</f>
        <v>0</v>
      </c>
      <c r="BG104" s="175">
        <f>IF(N104="zákl. přenesená",J104,0)</f>
        <v>0</v>
      </c>
      <c r="BH104" s="175">
        <f>IF(N104="sníž. přenesená",J104,0)</f>
        <v>0</v>
      </c>
      <c r="BI104" s="175">
        <f>IF(N104="nulová",J104,0)</f>
        <v>0</v>
      </c>
      <c r="BJ104" s="17" t="s">
        <v>79</v>
      </c>
      <c r="BK104" s="175">
        <f>ROUND(I104*H104,2)</f>
        <v>0</v>
      </c>
      <c r="BL104" s="17" t="s">
        <v>144</v>
      </c>
      <c r="BM104" s="174" t="s">
        <v>282</v>
      </c>
    </row>
    <row r="105" s="2" customFormat="1" ht="16.5" customHeight="1">
      <c r="A105" s="36"/>
      <c r="B105" s="162"/>
      <c r="C105" s="163" t="s">
        <v>173</v>
      </c>
      <c r="D105" s="163" t="s">
        <v>139</v>
      </c>
      <c r="E105" s="164" t="s">
        <v>1536</v>
      </c>
      <c r="F105" s="165" t="s">
        <v>1537</v>
      </c>
      <c r="G105" s="166" t="s">
        <v>142</v>
      </c>
      <c r="H105" s="167">
        <v>1.29</v>
      </c>
      <c r="I105" s="168"/>
      <c r="J105" s="169">
        <f>ROUND(I105*H105,2)</f>
        <v>0</v>
      </c>
      <c r="K105" s="165" t="s">
        <v>3</v>
      </c>
      <c r="L105" s="37"/>
      <c r="M105" s="170" t="s">
        <v>3</v>
      </c>
      <c r="N105" s="171" t="s">
        <v>42</v>
      </c>
      <c r="O105" s="70"/>
      <c r="P105" s="172">
        <f>O105*H105</f>
        <v>0</v>
      </c>
      <c r="Q105" s="172">
        <v>0</v>
      </c>
      <c r="R105" s="172">
        <f>Q105*H105</f>
        <v>0</v>
      </c>
      <c r="S105" s="172">
        <v>0</v>
      </c>
      <c r="T105" s="173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74" t="s">
        <v>144</v>
      </c>
      <c r="AT105" s="174" t="s">
        <v>139</v>
      </c>
      <c r="AU105" s="174" t="s">
        <v>79</v>
      </c>
      <c r="AY105" s="17" t="s">
        <v>135</v>
      </c>
      <c r="BE105" s="175">
        <f>IF(N105="základní",J105,0)</f>
        <v>0</v>
      </c>
      <c r="BF105" s="175">
        <f>IF(N105="snížená",J105,0)</f>
        <v>0</v>
      </c>
      <c r="BG105" s="175">
        <f>IF(N105="zákl. přenesená",J105,0)</f>
        <v>0</v>
      </c>
      <c r="BH105" s="175">
        <f>IF(N105="sníž. přenesená",J105,0)</f>
        <v>0</v>
      </c>
      <c r="BI105" s="175">
        <f>IF(N105="nulová",J105,0)</f>
        <v>0</v>
      </c>
      <c r="BJ105" s="17" t="s">
        <v>79</v>
      </c>
      <c r="BK105" s="175">
        <f>ROUND(I105*H105,2)</f>
        <v>0</v>
      </c>
      <c r="BL105" s="17" t="s">
        <v>144</v>
      </c>
      <c r="BM105" s="174" t="s">
        <v>513</v>
      </c>
    </row>
    <row r="106" s="12" customFormat="1" ht="25.92" customHeight="1">
      <c r="A106" s="12"/>
      <c r="B106" s="149"/>
      <c r="C106" s="12"/>
      <c r="D106" s="150" t="s">
        <v>70</v>
      </c>
      <c r="E106" s="151" t="s">
        <v>1869</v>
      </c>
      <c r="F106" s="151" t="s">
        <v>1870</v>
      </c>
      <c r="G106" s="12"/>
      <c r="H106" s="12"/>
      <c r="I106" s="152"/>
      <c r="J106" s="153">
        <f>BK106</f>
        <v>0</v>
      </c>
      <c r="K106" s="12"/>
      <c r="L106" s="149"/>
      <c r="M106" s="154"/>
      <c r="N106" s="155"/>
      <c r="O106" s="155"/>
      <c r="P106" s="156">
        <f>SUM(P107:P110)</f>
        <v>0</v>
      </c>
      <c r="Q106" s="155"/>
      <c r="R106" s="156">
        <f>SUM(R107:R110)</f>
        <v>0</v>
      </c>
      <c r="S106" s="155"/>
      <c r="T106" s="157">
        <f>SUM(T107:T110)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50" t="s">
        <v>79</v>
      </c>
      <c r="AT106" s="158" t="s">
        <v>70</v>
      </c>
      <c r="AU106" s="158" t="s">
        <v>71</v>
      </c>
      <c r="AY106" s="150" t="s">
        <v>135</v>
      </c>
      <c r="BK106" s="159">
        <f>SUM(BK107:BK110)</f>
        <v>0</v>
      </c>
    </row>
    <row r="107" s="2" customFormat="1" ht="16.5" customHeight="1">
      <c r="A107" s="36"/>
      <c r="B107" s="162"/>
      <c r="C107" s="163" t="s">
        <v>8</v>
      </c>
      <c r="D107" s="163" t="s">
        <v>139</v>
      </c>
      <c r="E107" s="164" t="s">
        <v>1548</v>
      </c>
      <c r="F107" s="165" t="s">
        <v>2066</v>
      </c>
      <c r="G107" s="166" t="s">
        <v>186</v>
      </c>
      <c r="H107" s="167">
        <v>15</v>
      </c>
      <c r="I107" s="168"/>
      <c r="J107" s="169">
        <f>ROUND(I107*H107,2)</f>
        <v>0</v>
      </c>
      <c r="K107" s="165" t="s">
        <v>3</v>
      </c>
      <c r="L107" s="37"/>
      <c r="M107" s="170" t="s">
        <v>3</v>
      </c>
      <c r="N107" s="171" t="s">
        <v>42</v>
      </c>
      <c r="O107" s="70"/>
      <c r="P107" s="172">
        <f>O107*H107</f>
        <v>0</v>
      </c>
      <c r="Q107" s="172">
        <v>0</v>
      </c>
      <c r="R107" s="172">
        <f>Q107*H107</f>
        <v>0</v>
      </c>
      <c r="S107" s="172">
        <v>0</v>
      </c>
      <c r="T107" s="173">
        <f>S107*H107</f>
        <v>0</v>
      </c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R107" s="174" t="s">
        <v>144</v>
      </c>
      <c r="AT107" s="174" t="s">
        <v>139</v>
      </c>
      <c r="AU107" s="174" t="s">
        <v>79</v>
      </c>
      <c r="AY107" s="17" t="s">
        <v>135</v>
      </c>
      <c r="BE107" s="175">
        <f>IF(N107="základní",J107,0)</f>
        <v>0</v>
      </c>
      <c r="BF107" s="175">
        <f>IF(N107="snížená",J107,0)</f>
        <v>0</v>
      </c>
      <c r="BG107" s="175">
        <f>IF(N107="zákl. přenesená",J107,0)</f>
        <v>0</v>
      </c>
      <c r="BH107" s="175">
        <f>IF(N107="sníž. přenesená",J107,0)</f>
        <v>0</v>
      </c>
      <c r="BI107" s="175">
        <f>IF(N107="nulová",J107,0)</f>
        <v>0</v>
      </c>
      <c r="BJ107" s="17" t="s">
        <v>79</v>
      </c>
      <c r="BK107" s="175">
        <f>ROUND(I107*H107,2)</f>
        <v>0</v>
      </c>
      <c r="BL107" s="17" t="s">
        <v>144</v>
      </c>
      <c r="BM107" s="174" t="s">
        <v>741</v>
      </c>
    </row>
    <row r="108" s="2" customFormat="1" ht="16.5" customHeight="1">
      <c r="A108" s="36"/>
      <c r="B108" s="162"/>
      <c r="C108" s="163" t="s">
        <v>138</v>
      </c>
      <c r="D108" s="163" t="s">
        <v>139</v>
      </c>
      <c r="E108" s="164" t="s">
        <v>1554</v>
      </c>
      <c r="F108" s="165" t="s">
        <v>2067</v>
      </c>
      <c r="G108" s="166" t="s">
        <v>176</v>
      </c>
      <c r="H108" s="167">
        <v>2</v>
      </c>
      <c r="I108" s="168"/>
      <c r="J108" s="169">
        <f>ROUND(I108*H108,2)</f>
        <v>0</v>
      </c>
      <c r="K108" s="165" t="s">
        <v>3</v>
      </c>
      <c r="L108" s="37"/>
      <c r="M108" s="170" t="s">
        <v>3</v>
      </c>
      <c r="N108" s="171" t="s">
        <v>42</v>
      </c>
      <c r="O108" s="70"/>
      <c r="P108" s="172">
        <f>O108*H108</f>
        <v>0</v>
      </c>
      <c r="Q108" s="172">
        <v>0</v>
      </c>
      <c r="R108" s="172">
        <f>Q108*H108</f>
        <v>0</v>
      </c>
      <c r="S108" s="172">
        <v>0</v>
      </c>
      <c r="T108" s="173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74" t="s">
        <v>144</v>
      </c>
      <c r="AT108" s="174" t="s">
        <v>139</v>
      </c>
      <c r="AU108" s="174" t="s">
        <v>79</v>
      </c>
      <c r="AY108" s="17" t="s">
        <v>135</v>
      </c>
      <c r="BE108" s="175">
        <f>IF(N108="základní",J108,0)</f>
        <v>0</v>
      </c>
      <c r="BF108" s="175">
        <f>IF(N108="snížená",J108,0)</f>
        <v>0</v>
      </c>
      <c r="BG108" s="175">
        <f>IF(N108="zákl. přenesená",J108,0)</f>
        <v>0</v>
      </c>
      <c r="BH108" s="175">
        <f>IF(N108="sníž. přenesená",J108,0)</f>
        <v>0</v>
      </c>
      <c r="BI108" s="175">
        <f>IF(N108="nulová",J108,0)</f>
        <v>0</v>
      </c>
      <c r="BJ108" s="17" t="s">
        <v>79</v>
      </c>
      <c r="BK108" s="175">
        <f>ROUND(I108*H108,2)</f>
        <v>0</v>
      </c>
      <c r="BL108" s="17" t="s">
        <v>144</v>
      </c>
      <c r="BM108" s="174" t="s">
        <v>705</v>
      </c>
    </row>
    <row r="109" s="2" customFormat="1" ht="16.5" customHeight="1">
      <c r="A109" s="36"/>
      <c r="B109" s="162"/>
      <c r="C109" s="163" t="s">
        <v>148</v>
      </c>
      <c r="D109" s="163" t="s">
        <v>139</v>
      </c>
      <c r="E109" s="164" t="s">
        <v>1552</v>
      </c>
      <c r="F109" s="165" t="s">
        <v>2068</v>
      </c>
      <c r="G109" s="166" t="s">
        <v>186</v>
      </c>
      <c r="H109" s="167">
        <v>3</v>
      </c>
      <c r="I109" s="168"/>
      <c r="J109" s="169">
        <f>ROUND(I109*H109,2)</f>
        <v>0</v>
      </c>
      <c r="K109" s="165" t="s">
        <v>3</v>
      </c>
      <c r="L109" s="37"/>
      <c r="M109" s="170" t="s">
        <v>3</v>
      </c>
      <c r="N109" s="171" t="s">
        <v>42</v>
      </c>
      <c r="O109" s="70"/>
      <c r="P109" s="172">
        <f>O109*H109</f>
        <v>0</v>
      </c>
      <c r="Q109" s="172">
        <v>0</v>
      </c>
      <c r="R109" s="172">
        <f>Q109*H109</f>
        <v>0</v>
      </c>
      <c r="S109" s="172">
        <v>0</v>
      </c>
      <c r="T109" s="173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74" t="s">
        <v>144</v>
      </c>
      <c r="AT109" s="174" t="s">
        <v>139</v>
      </c>
      <c r="AU109" s="174" t="s">
        <v>79</v>
      </c>
      <c r="AY109" s="17" t="s">
        <v>135</v>
      </c>
      <c r="BE109" s="175">
        <f>IF(N109="základní",J109,0)</f>
        <v>0</v>
      </c>
      <c r="BF109" s="175">
        <f>IF(N109="snížená",J109,0)</f>
        <v>0</v>
      </c>
      <c r="BG109" s="175">
        <f>IF(N109="zákl. přenesená",J109,0)</f>
        <v>0</v>
      </c>
      <c r="BH109" s="175">
        <f>IF(N109="sníž. přenesená",J109,0)</f>
        <v>0</v>
      </c>
      <c r="BI109" s="175">
        <f>IF(N109="nulová",J109,0)</f>
        <v>0</v>
      </c>
      <c r="BJ109" s="17" t="s">
        <v>79</v>
      </c>
      <c r="BK109" s="175">
        <f>ROUND(I109*H109,2)</f>
        <v>0</v>
      </c>
      <c r="BL109" s="17" t="s">
        <v>144</v>
      </c>
      <c r="BM109" s="174" t="s">
        <v>714</v>
      </c>
    </row>
    <row r="110" s="2" customFormat="1" ht="16.5" customHeight="1">
      <c r="A110" s="36"/>
      <c r="B110" s="162"/>
      <c r="C110" s="163" t="s">
        <v>154</v>
      </c>
      <c r="D110" s="163" t="s">
        <v>139</v>
      </c>
      <c r="E110" s="164" t="s">
        <v>1874</v>
      </c>
      <c r="F110" s="165" t="s">
        <v>1875</v>
      </c>
      <c r="G110" s="166" t="s">
        <v>142</v>
      </c>
      <c r="H110" s="167">
        <v>0.29999999999999999</v>
      </c>
      <c r="I110" s="168"/>
      <c r="J110" s="169">
        <f>ROUND(I110*H110,2)</f>
        <v>0</v>
      </c>
      <c r="K110" s="165" t="s">
        <v>3</v>
      </c>
      <c r="L110" s="37"/>
      <c r="M110" s="170" t="s">
        <v>3</v>
      </c>
      <c r="N110" s="171" t="s">
        <v>42</v>
      </c>
      <c r="O110" s="70"/>
      <c r="P110" s="172">
        <f>O110*H110</f>
        <v>0</v>
      </c>
      <c r="Q110" s="172">
        <v>0</v>
      </c>
      <c r="R110" s="172">
        <f>Q110*H110</f>
        <v>0</v>
      </c>
      <c r="S110" s="172">
        <v>0</v>
      </c>
      <c r="T110" s="173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74" t="s">
        <v>144</v>
      </c>
      <c r="AT110" s="174" t="s">
        <v>139</v>
      </c>
      <c r="AU110" s="174" t="s">
        <v>79</v>
      </c>
      <c r="AY110" s="17" t="s">
        <v>135</v>
      </c>
      <c r="BE110" s="175">
        <f>IF(N110="základní",J110,0)</f>
        <v>0</v>
      </c>
      <c r="BF110" s="175">
        <f>IF(N110="snížená",J110,0)</f>
        <v>0</v>
      </c>
      <c r="BG110" s="175">
        <f>IF(N110="zákl. přenesená",J110,0)</f>
        <v>0</v>
      </c>
      <c r="BH110" s="175">
        <f>IF(N110="sníž. přenesená",J110,0)</f>
        <v>0</v>
      </c>
      <c r="BI110" s="175">
        <f>IF(N110="nulová",J110,0)</f>
        <v>0</v>
      </c>
      <c r="BJ110" s="17" t="s">
        <v>79</v>
      </c>
      <c r="BK110" s="175">
        <f>ROUND(I110*H110,2)</f>
        <v>0</v>
      </c>
      <c r="BL110" s="17" t="s">
        <v>144</v>
      </c>
      <c r="BM110" s="174" t="s">
        <v>688</v>
      </c>
    </row>
    <row r="111" s="12" customFormat="1" ht="25.92" customHeight="1">
      <c r="A111" s="12"/>
      <c r="B111" s="149"/>
      <c r="C111" s="12"/>
      <c r="D111" s="150" t="s">
        <v>70</v>
      </c>
      <c r="E111" s="151" t="s">
        <v>2069</v>
      </c>
      <c r="F111" s="151" t="s">
        <v>2070</v>
      </c>
      <c r="G111" s="12"/>
      <c r="H111" s="12"/>
      <c r="I111" s="152"/>
      <c r="J111" s="153">
        <f>BK111</f>
        <v>0</v>
      </c>
      <c r="K111" s="12"/>
      <c r="L111" s="149"/>
      <c r="M111" s="154"/>
      <c r="N111" s="155"/>
      <c r="O111" s="155"/>
      <c r="P111" s="156">
        <f>SUM(P112:P211)</f>
        <v>0</v>
      </c>
      <c r="Q111" s="155"/>
      <c r="R111" s="156">
        <f>SUM(R112:R211)</f>
        <v>0</v>
      </c>
      <c r="S111" s="155"/>
      <c r="T111" s="157">
        <f>SUM(T112:T211)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150" t="s">
        <v>79</v>
      </c>
      <c r="AT111" s="158" t="s">
        <v>70</v>
      </c>
      <c r="AU111" s="158" t="s">
        <v>71</v>
      </c>
      <c r="AY111" s="150" t="s">
        <v>135</v>
      </c>
      <c r="BK111" s="159">
        <f>SUM(BK112:BK211)</f>
        <v>0</v>
      </c>
    </row>
    <row r="112" s="2" customFormat="1" ht="24.15" customHeight="1">
      <c r="A112" s="36"/>
      <c r="B112" s="162"/>
      <c r="C112" s="163" t="s">
        <v>159</v>
      </c>
      <c r="D112" s="163" t="s">
        <v>139</v>
      </c>
      <c r="E112" s="164" t="s">
        <v>2071</v>
      </c>
      <c r="F112" s="165" t="s">
        <v>2072</v>
      </c>
      <c r="G112" s="166" t="s">
        <v>186</v>
      </c>
      <c r="H112" s="167">
        <v>1</v>
      </c>
      <c r="I112" s="168"/>
      <c r="J112" s="169">
        <f>ROUND(I112*H112,2)</f>
        <v>0</v>
      </c>
      <c r="K112" s="165" t="s">
        <v>3</v>
      </c>
      <c r="L112" s="37"/>
      <c r="M112" s="170" t="s">
        <v>3</v>
      </c>
      <c r="N112" s="171" t="s">
        <v>42</v>
      </c>
      <c r="O112" s="70"/>
      <c r="P112" s="172">
        <f>O112*H112</f>
        <v>0</v>
      </c>
      <c r="Q112" s="172">
        <v>0</v>
      </c>
      <c r="R112" s="172">
        <f>Q112*H112</f>
        <v>0</v>
      </c>
      <c r="S112" s="172">
        <v>0</v>
      </c>
      <c r="T112" s="173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74" t="s">
        <v>144</v>
      </c>
      <c r="AT112" s="174" t="s">
        <v>139</v>
      </c>
      <c r="AU112" s="174" t="s">
        <v>79</v>
      </c>
      <c r="AY112" s="17" t="s">
        <v>135</v>
      </c>
      <c r="BE112" s="175">
        <f>IF(N112="základní",J112,0)</f>
        <v>0</v>
      </c>
      <c r="BF112" s="175">
        <f>IF(N112="snížená",J112,0)</f>
        <v>0</v>
      </c>
      <c r="BG112" s="175">
        <f>IF(N112="zákl. přenesená",J112,0)</f>
        <v>0</v>
      </c>
      <c r="BH112" s="175">
        <f>IF(N112="sníž. přenesená",J112,0)</f>
        <v>0</v>
      </c>
      <c r="BI112" s="175">
        <f>IF(N112="nulová",J112,0)</f>
        <v>0</v>
      </c>
      <c r="BJ112" s="17" t="s">
        <v>79</v>
      </c>
      <c r="BK112" s="175">
        <f>ROUND(I112*H112,2)</f>
        <v>0</v>
      </c>
      <c r="BL112" s="17" t="s">
        <v>144</v>
      </c>
      <c r="BM112" s="174" t="s">
        <v>661</v>
      </c>
    </row>
    <row r="113" s="2" customFormat="1" ht="49.05" customHeight="1">
      <c r="A113" s="36"/>
      <c r="B113" s="162"/>
      <c r="C113" s="181" t="s">
        <v>163</v>
      </c>
      <c r="D113" s="181" t="s">
        <v>149</v>
      </c>
      <c r="E113" s="182" t="s">
        <v>2073</v>
      </c>
      <c r="F113" s="183" t="s">
        <v>2074</v>
      </c>
      <c r="G113" s="184" t="s">
        <v>1169</v>
      </c>
      <c r="H113" s="185">
        <v>1</v>
      </c>
      <c r="I113" s="186"/>
      <c r="J113" s="187">
        <f>ROUND(I113*H113,2)</f>
        <v>0</v>
      </c>
      <c r="K113" s="183" t="s">
        <v>3</v>
      </c>
      <c r="L113" s="188"/>
      <c r="M113" s="189" t="s">
        <v>3</v>
      </c>
      <c r="N113" s="190" t="s">
        <v>42</v>
      </c>
      <c r="O113" s="70"/>
      <c r="P113" s="172">
        <f>O113*H113</f>
        <v>0</v>
      </c>
      <c r="Q113" s="172">
        <v>0</v>
      </c>
      <c r="R113" s="172">
        <f>Q113*H113</f>
        <v>0</v>
      </c>
      <c r="S113" s="172">
        <v>0</v>
      </c>
      <c r="T113" s="173">
        <f>S113*H113</f>
        <v>0</v>
      </c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R113" s="174" t="s">
        <v>152</v>
      </c>
      <c r="AT113" s="174" t="s">
        <v>149</v>
      </c>
      <c r="AU113" s="174" t="s">
        <v>79</v>
      </c>
      <c r="AY113" s="17" t="s">
        <v>135</v>
      </c>
      <c r="BE113" s="175">
        <f>IF(N113="základní",J113,0)</f>
        <v>0</v>
      </c>
      <c r="BF113" s="175">
        <f>IF(N113="snížená",J113,0)</f>
        <v>0</v>
      </c>
      <c r="BG113" s="175">
        <f>IF(N113="zákl. přenesená",J113,0)</f>
        <v>0</v>
      </c>
      <c r="BH113" s="175">
        <f>IF(N113="sníž. přenesená",J113,0)</f>
        <v>0</v>
      </c>
      <c r="BI113" s="175">
        <f>IF(N113="nulová",J113,0)</f>
        <v>0</v>
      </c>
      <c r="BJ113" s="17" t="s">
        <v>79</v>
      </c>
      <c r="BK113" s="175">
        <f>ROUND(I113*H113,2)</f>
        <v>0</v>
      </c>
      <c r="BL113" s="17" t="s">
        <v>144</v>
      </c>
      <c r="BM113" s="174" t="s">
        <v>732</v>
      </c>
    </row>
    <row r="114" s="2" customFormat="1" ht="16.5" customHeight="1">
      <c r="A114" s="36"/>
      <c r="B114" s="162"/>
      <c r="C114" s="181" t="s">
        <v>168</v>
      </c>
      <c r="D114" s="181" t="s">
        <v>149</v>
      </c>
      <c r="E114" s="182" t="s">
        <v>2075</v>
      </c>
      <c r="F114" s="183" t="s">
        <v>2076</v>
      </c>
      <c r="G114" s="184" t="s">
        <v>186</v>
      </c>
      <c r="H114" s="185">
        <v>1</v>
      </c>
      <c r="I114" s="186"/>
      <c r="J114" s="187">
        <f>ROUND(I114*H114,2)</f>
        <v>0</v>
      </c>
      <c r="K114" s="183" t="s">
        <v>3</v>
      </c>
      <c r="L114" s="188"/>
      <c r="M114" s="189" t="s">
        <v>3</v>
      </c>
      <c r="N114" s="190" t="s">
        <v>42</v>
      </c>
      <c r="O114" s="70"/>
      <c r="P114" s="172">
        <f>O114*H114</f>
        <v>0</v>
      </c>
      <c r="Q114" s="172">
        <v>0</v>
      </c>
      <c r="R114" s="172">
        <f>Q114*H114</f>
        <v>0</v>
      </c>
      <c r="S114" s="172">
        <v>0</v>
      </c>
      <c r="T114" s="173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74" t="s">
        <v>152</v>
      </c>
      <c r="AT114" s="174" t="s">
        <v>149</v>
      </c>
      <c r="AU114" s="174" t="s">
        <v>79</v>
      </c>
      <c r="AY114" s="17" t="s">
        <v>135</v>
      </c>
      <c r="BE114" s="175">
        <f>IF(N114="základní",J114,0)</f>
        <v>0</v>
      </c>
      <c r="BF114" s="175">
        <f>IF(N114="snížená",J114,0)</f>
        <v>0</v>
      </c>
      <c r="BG114" s="175">
        <f>IF(N114="zákl. přenesená",J114,0)</f>
        <v>0</v>
      </c>
      <c r="BH114" s="175">
        <f>IF(N114="sníž. přenesená",J114,0)</f>
        <v>0</v>
      </c>
      <c r="BI114" s="175">
        <f>IF(N114="nulová",J114,0)</f>
        <v>0</v>
      </c>
      <c r="BJ114" s="17" t="s">
        <v>79</v>
      </c>
      <c r="BK114" s="175">
        <f>ROUND(I114*H114,2)</f>
        <v>0</v>
      </c>
      <c r="BL114" s="17" t="s">
        <v>144</v>
      </c>
      <c r="BM114" s="174" t="s">
        <v>723</v>
      </c>
    </row>
    <row r="115" s="2" customFormat="1" ht="16.5" customHeight="1">
      <c r="A115" s="36"/>
      <c r="B115" s="162"/>
      <c r="C115" s="163" t="s">
        <v>207</v>
      </c>
      <c r="D115" s="163" t="s">
        <v>139</v>
      </c>
      <c r="E115" s="164" t="s">
        <v>2077</v>
      </c>
      <c r="F115" s="165" t="s">
        <v>2078</v>
      </c>
      <c r="G115" s="166" t="s">
        <v>186</v>
      </c>
      <c r="H115" s="167">
        <v>2</v>
      </c>
      <c r="I115" s="168"/>
      <c r="J115" s="169">
        <f>ROUND(I115*H115,2)</f>
        <v>0</v>
      </c>
      <c r="K115" s="165" t="s">
        <v>3</v>
      </c>
      <c r="L115" s="37"/>
      <c r="M115" s="170" t="s">
        <v>3</v>
      </c>
      <c r="N115" s="171" t="s">
        <v>42</v>
      </c>
      <c r="O115" s="70"/>
      <c r="P115" s="172">
        <f>O115*H115</f>
        <v>0</v>
      </c>
      <c r="Q115" s="172">
        <v>0</v>
      </c>
      <c r="R115" s="172">
        <f>Q115*H115</f>
        <v>0</v>
      </c>
      <c r="S115" s="172">
        <v>0</v>
      </c>
      <c r="T115" s="173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74" t="s">
        <v>144</v>
      </c>
      <c r="AT115" s="174" t="s">
        <v>139</v>
      </c>
      <c r="AU115" s="174" t="s">
        <v>79</v>
      </c>
      <c r="AY115" s="17" t="s">
        <v>135</v>
      </c>
      <c r="BE115" s="175">
        <f>IF(N115="základní",J115,0)</f>
        <v>0</v>
      </c>
      <c r="BF115" s="175">
        <f>IF(N115="snížená",J115,0)</f>
        <v>0</v>
      </c>
      <c r="BG115" s="175">
        <f>IF(N115="zákl. přenesená",J115,0)</f>
        <v>0</v>
      </c>
      <c r="BH115" s="175">
        <f>IF(N115="sníž. přenesená",J115,0)</f>
        <v>0</v>
      </c>
      <c r="BI115" s="175">
        <f>IF(N115="nulová",J115,0)</f>
        <v>0</v>
      </c>
      <c r="BJ115" s="17" t="s">
        <v>79</v>
      </c>
      <c r="BK115" s="175">
        <f>ROUND(I115*H115,2)</f>
        <v>0</v>
      </c>
      <c r="BL115" s="17" t="s">
        <v>144</v>
      </c>
      <c r="BM115" s="174" t="s">
        <v>384</v>
      </c>
    </row>
    <row r="116" s="2" customFormat="1" ht="21.75" customHeight="1">
      <c r="A116" s="36"/>
      <c r="B116" s="162"/>
      <c r="C116" s="181" t="s">
        <v>249</v>
      </c>
      <c r="D116" s="181" t="s">
        <v>149</v>
      </c>
      <c r="E116" s="182" t="s">
        <v>2079</v>
      </c>
      <c r="F116" s="183" t="s">
        <v>2080</v>
      </c>
      <c r="G116" s="184" t="s">
        <v>186</v>
      </c>
      <c r="H116" s="185">
        <v>2</v>
      </c>
      <c r="I116" s="186"/>
      <c r="J116" s="187">
        <f>ROUND(I116*H116,2)</f>
        <v>0</v>
      </c>
      <c r="K116" s="183" t="s">
        <v>3</v>
      </c>
      <c r="L116" s="188"/>
      <c r="M116" s="189" t="s">
        <v>3</v>
      </c>
      <c r="N116" s="190" t="s">
        <v>42</v>
      </c>
      <c r="O116" s="70"/>
      <c r="P116" s="172">
        <f>O116*H116</f>
        <v>0</v>
      </c>
      <c r="Q116" s="172">
        <v>0</v>
      </c>
      <c r="R116" s="172">
        <f>Q116*H116</f>
        <v>0</v>
      </c>
      <c r="S116" s="172">
        <v>0</v>
      </c>
      <c r="T116" s="173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74" t="s">
        <v>152</v>
      </c>
      <c r="AT116" s="174" t="s">
        <v>149</v>
      </c>
      <c r="AU116" s="174" t="s">
        <v>79</v>
      </c>
      <c r="AY116" s="17" t="s">
        <v>135</v>
      </c>
      <c r="BE116" s="175">
        <f>IF(N116="základní",J116,0)</f>
        <v>0</v>
      </c>
      <c r="BF116" s="175">
        <f>IF(N116="snížená",J116,0)</f>
        <v>0</v>
      </c>
      <c r="BG116" s="175">
        <f>IF(N116="zákl. přenesená",J116,0)</f>
        <v>0</v>
      </c>
      <c r="BH116" s="175">
        <f>IF(N116="sníž. přenesená",J116,0)</f>
        <v>0</v>
      </c>
      <c r="BI116" s="175">
        <f>IF(N116="nulová",J116,0)</f>
        <v>0</v>
      </c>
      <c r="BJ116" s="17" t="s">
        <v>79</v>
      </c>
      <c r="BK116" s="175">
        <f>ROUND(I116*H116,2)</f>
        <v>0</v>
      </c>
      <c r="BL116" s="17" t="s">
        <v>144</v>
      </c>
      <c r="BM116" s="174" t="s">
        <v>394</v>
      </c>
    </row>
    <row r="117" s="2" customFormat="1" ht="16.5" customHeight="1">
      <c r="A117" s="36"/>
      <c r="B117" s="162"/>
      <c r="C117" s="163" t="s">
        <v>323</v>
      </c>
      <c r="D117" s="163" t="s">
        <v>139</v>
      </c>
      <c r="E117" s="164" t="s">
        <v>2081</v>
      </c>
      <c r="F117" s="165" t="s">
        <v>2082</v>
      </c>
      <c r="G117" s="166" t="s">
        <v>186</v>
      </c>
      <c r="H117" s="167">
        <v>7</v>
      </c>
      <c r="I117" s="168"/>
      <c r="J117" s="169">
        <f>ROUND(I117*H117,2)</f>
        <v>0</v>
      </c>
      <c r="K117" s="165" t="s">
        <v>3</v>
      </c>
      <c r="L117" s="37"/>
      <c r="M117" s="170" t="s">
        <v>3</v>
      </c>
      <c r="N117" s="171" t="s">
        <v>42</v>
      </c>
      <c r="O117" s="70"/>
      <c r="P117" s="172">
        <f>O117*H117</f>
        <v>0</v>
      </c>
      <c r="Q117" s="172">
        <v>0</v>
      </c>
      <c r="R117" s="172">
        <f>Q117*H117</f>
        <v>0</v>
      </c>
      <c r="S117" s="172">
        <v>0</v>
      </c>
      <c r="T117" s="173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74" t="s">
        <v>144</v>
      </c>
      <c r="AT117" s="174" t="s">
        <v>139</v>
      </c>
      <c r="AU117" s="174" t="s">
        <v>79</v>
      </c>
      <c r="AY117" s="17" t="s">
        <v>135</v>
      </c>
      <c r="BE117" s="175">
        <f>IF(N117="základní",J117,0)</f>
        <v>0</v>
      </c>
      <c r="BF117" s="175">
        <f>IF(N117="snížená",J117,0)</f>
        <v>0</v>
      </c>
      <c r="BG117" s="175">
        <f>IF(N117="zákl. přenesená",J117,0)</f>
        <v>0</v>
      </c>
      <c r="BH117" s="175">
        <f>IF(N117="sníž. přenesená",J117,0)</f>
        <v>0</v>
      </c>
      <c r="BI117" s="175">
        <f>IF(N117="nulová",J117,0)</f>
        <v>0</v>
      </c>
      <c r="BJ117" s="17" t="s">
        <v>79</v>
      </c>
      <c r="BK117" s="175">
        <f>ROUND(I117*H117,2)</f>
        <v>0</v>
      </c>
      <c r="BL117" s="17" t="s">
        <v>144</v>
      </c>
      <c r="BM117" s="174" t="s">
        <v>630</v>
      </c>
    </row>
    <row r="118" s="2" customFormat="1" ht="37.8" customHeight="1">
      <c r="A118" s="36"/>
      <c r="B118" s="162"/>
      <c r="C118" s="181" t="s">
        <v>330</v>
      </c>
      <c r="D118" s="181" t="s">
        <v>149</v>
      </c>
      <c r="E118" s="182" t="s">
        <v>2083</v>
      </c>
      <c r="F118" s="183" t="s">
        <v>2084</v>
      </c>
      <c r="G118" s="184" t="s">
        <v>186</v>
      </c>
      <c r="H118" s="185">
        <v>7</v>
      </c>
      <c r="I118" s="186"/>
      <c r="J118" s="187">
        <f>ROUND(I118*H118,2)</f>
        <v>0</v>
      </c>
      <c r="K118" s="183" t="s">
        <v>3</v>
      </c>
      <c r="L118" s="188"/>
      <c r="M118" s="189" t="s">
        <v>3</v>
      </c>
      <c r="N118" s="190" t="s">
        <v>42</v>
      </c>
      <c r="O118" s="70"/>
      <c r="P118" s="172">
        <f>O118*H118</f>
        <v>0</v>
      </c>
      <c r="Q118" s="172">
        <v>0</v>
      </c>
      <c r="R118" s="172">
        <f>Q118*H118</f>
        <v>0</v>
      </c>
      <c r="S118" s="172">
        <v>0</v>
      </c>
      <c r="T118" s="173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74" t="s">
        <v>152</v>
      </c>
      <c r="AT118" s="174" t="s">
        <v>149</v>
      </c>
      <c r="AU118" s="174" t="s">
        <v>79</v>
      </c>
      <c r="AY118" s="17" t="s">
        <v>135</v>
      </c>
      <c r="BE118" s="175">
        <f>IF(N118="základní",J118,0)</f>
        <v>0</v>
      </c>
      <c r="BF118" s="175">
        <f>IF(N118="snížená",J118,0)</f>
        <v>0</v>
      </c>
      <c r="BG118" s="175">
        <f>IF(N118="zákl. přenesená",J118,0)</f>
        <v>0</v>
      </c>
      <c r="BH118" s="175">
        <f>IF(N118="sníž. přenesená",J118,0)</f>
        <v>0</v>
      </c>
      <c r="BI118" s="175">
        <f>IF(N118="nulová",J118,0)</f>
        <v>0</v>
      </c>
      <c r="BJ118" s="17" t="s">
        <v>79</v>
      </c>
      <c r="BK118" s="175">
        <f>ROUND(I118*H118,2)</f>
        <v>0</v>
      </c>
      <c r="BL118" s="17" t="s">
        <v>144</v>
      </c>
      <c r="BM118" s="174" t="s">
        <v>1145</v>
      </c>
    </row>
    <row r="119" s="2" customFormat="1" ht="16.5" customHeight="1">
      <c r="A119" s="36"/>
      <c r="B119" s="162"/>
      <c r="C119" s="163" t="s">
        <v>230</v>
      </c>
      <c r="D119" s="163" t="s">
        <v>139</v>
      </c>
      <c r="E119" s="164" t="s">
        <v>2085</v>
      </c>
      <c r="F119" s="165" t="s">
        <v>2086</v>
      </c>
      <c r="G119" s="166" t="s">
        <v>186</v>
      </c>
      <c r="H119" s="167">
        <v>2</v>
      </c>
      <c r="I119" s="168"/>
      <c r="J119" s="169">
        <f>ROUND(I119*H119,2)</f>
        <v>0</v>
      </c>
      <c r="K119" s="165" t="s">
        <v>3</v>
      </c>
      <c r="L119" s="37"/>
      <c r="M119" s="170" t="s">
        <v>3</v>
      </c>
      <c r="N119" s="171" t="s">
        <v>42</v>
      </c>
      <c r="O119" s="70"/>
      <c r="P119" s="172">
        <f>O119*H119</f>
        <v>0</v>
      </c>
      <c r="Q119" s="172">
        <v>0</v>
      </c>
      <c r="R119" s="172">
        <f>Q119*H119</f>
        <v>0</v>
      </c>
      <c r="S119" s="172">
        <v>0</v>
      </c>
      <c r="T119" s="173">
        <f>S119*H119</f>
        <v>0</v>
      </c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R119" s="174" t="s">
        <v>144</v>
      </c>
      <c r="AT119" s="174" t="s">
        <v>139</v>
      </c>
      <c r="AU119" s="174" t="s">
        <v>79</v>
      </c>
      <c r="AY119" s="17" t="s">
        <v>135</v>
      </c>
      <c r="BE119" s="175">
        <f>IF(N119="základní",J119,0)</f>
        <v>0</v>
      </c>
      <c r="BF119" s="175">
        <f>IF(N119="snížená",J119,0)</f>
        <v>0</v>
      </c>
      <c r="BG119" s="175">
        <f>IF(N119="zákl. přenesená",J119,0)</f>
        <v>0</v>
      </c>
      <c r="BH119" s="175">
        <f>IF(N119="sníž. přenesená",J119,0)</f>
        <v>0</v>
      </c>
      <c r="BI119" s="175">
        <f>IF(N119="nulová",J119,0)</f>
        <v>0</v>
      </c>
      <c r="BJ119" s="17" t="s">
        <v>79</v>
      </c>
      <c r="BK119" s="175">
        <f>ROUND(I119*H119,2)</f>
        <v>0</v>
      </c>
      <c r="BL119" s="17" t="s">
        <v>144</v>
      </c>
      <c r="BM119" s="174" t="s">
        <v>1031</v>
      </c>
    </row>
    <row r="120" s="2" customFormat="1" ht="24.15" customHeight="1">
      <c r="A120" s="36"/>
      <c r="B120" s="162"/>
      <c r="C120" s="181" t="s">
        <v>260</v>
      </c>
      <c r="D120" s="181" t="s">
        <v>149</v>
      </c>
      <c r="E120" s="182" t="s">
        <v>2087</v>
      </c>
      <c r="F120" s="183" t="s">
        <v>2088</v>
      </c>
      <c r="G120" s="184" t="s">
        <v>186</v>
      </c>
      <c r="H120" s="185">
        <v>1</v>
      </c>
      <c r="I120" s="186"/>
      <c r="J120" s="187">
        <f>ROUND(I120*H120,2)</f>
        <v>0</v>
      </c>
      <c r="K120" s="183" t="s">
        <v>3</v>
      </c>
      <c r="L120" s="188"/>
      <c r="M120" s="189" t="s">
        <v>3</v>
      </c>
      <c r="N120" s="190" t="s">
        <v>42</v>
      </c>
      <c r="O120" s="70"/>
      <c r="P120" s="172">
        <f>O120*H120</f>
        <v>0</v>
      </c>
      <c r="Q120" s="172">
        <v>0</v>
      </c>
      <c r="R120" s="172">
        <f>Q120*H120</f>
        <v>0</v>
      </c>
      <c r="S120" s="172">
        <v>0</v>
      </c>
      <c r="T120" s="173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74" t="s">
        <v>152</v>
      </c>
      <c r="AT120" s="174" t="s">
        <v>149</v>
      </c>
      <c r="AU120" s="174" t="s">
        <v>79</v>
      </c>
      <c r="AY120" s="17" t="s">
        <v>135</v>
      </c>
      <c r="BE120" s="175">
        <f>IF(N120="základní",J120,0)</f>
        <v>0</v>
      </c>
      <c r="BF120" s="175">
        <f>IF(N120="snížená",J120,0)</f>
        <v>0</v>
      </c>
      <c r="BG120" s="175">
        <f>IF(N120="zákl. přenesená",J120,0)</f>
        <v>0</v>
      </c>
      <c r="BH120" s="175">
        <f>IF(N120="sníž. přenesená",J120,0)</f>
        <v>0</v>
      </c>
      <c r="BI120" s="175">
        <f>IF(N120="nulová",J120,0)</f>
        <v>0</v>
      </c>
      <c r="BJ120" s="17" t="s">
        <v>79</v>
      </c>
      <c r="BK120" s="175">
        <f>ROUND(I120*H120,2)</f>
        <v>0</v>
      </c>
      <c r="BL120" s="17" t="s">
        <v>144</v>
      </c>
      <c r="BM120" s="174" t="s">
        <v>1151</v>
      </c>
    </row>
    <row r="121" s="2" customFormat="1" ht="24.15" customHeight="1">
      <c r="A121" s="36"/>
      <c r="B121" s="162"/>
      <c r="C121" s="181" t="s">
        <v>265</v>
      </c>
      <c r="D121" s="181" t="s">
        <v>149</v>
      </c>
      <c r="E121" s="182" t="s">
        <v>2089</v>
      </c>
      <c r="F121" s="183" t="s">
        <v>2090</v>
      </c>
      <c r="G121" s="184" t="s">
        <v>186</v>
      </c>
      <c r="H121" s="185">
        <v>1</v>
      </c>
      <c r="I121" s="186"/>
      <c r="J121" s="187">
        <f>ROUND(I121*H121,2)</f>
        <v>0</v>
      </c>
      <c r="K121" s="183" t="s">
        <v>3</v>
      </c>
      <c r="L121" s="188"/>
      <c r="M121" s="189" t="s">
        <v>3</v>
      </c>
      <c r="N121" s="190" t="s">
        <v>42</v>
      </c>
      <c r="O121" s="70"/>
      <c r="P121" s="172">
        <f>O121*H121</f>
        <v>0</v>
      </c>
      <c r="Q121" s="172">
        <v>0</v>
      </c>
      <c r="R121" s="172">
        <f>Q121*H121</f>
        <v>0</v>
      </c>
      <c r="S121" s="172">
        <v>0</v>
      </c>
      <c r="T121" s="173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74" t="s">
        <v>152</v>
      </c>
      <c r="AT121" s="174" t="s">
        <v>149</v>
      </c>
      <c r="AU121" s="174" t="s">
        <v>79</v>
      </c>
      <c r="AY121" s="17" t="s">
        <v>135</v>
      </c>
      <c r="BE121" s="175">
        <f>IF(N121="základní",J121,0)</f>
        <v>0</v>
      </c>
      <c r="BF121" s="175">
        <f>IF(N121="snížená",J121,0)</f>
        <v>0</v>
      </c>
      <c r="BG121" s="175">
        <f>IF(N121="zákl. přenesená",J121,0)</f>
        <v>0</v>
      </c>
      <c r="BH121" s="175">
        <f>IF(N121="sníž. přenesená",J121,0)</f>
        <v>0</v>
      </c>
      <c r="BI121" s="175">
        <f>IF(N121="nulová",J121,0)</f>
        <v>0</v>
      </c>
      <c r="BJ121" s="17" t="s">
        <v>79</v>
      </c>
      <c r="BK121" s="175">
        <f>ROUND(I121*H121,2)</f>
        <v>0</v>
      </c>
      <c r="BL121" s="17" t="s">
        <v>144</v>
      </c>
      <c r="BM121" s="174" t="s">
        <v>975</v>
      </c>
    </row>
    <row r="122" s="2" customFormat="1" ht="21.75" customHeight="1">
      <c r="A122" s="36"/>
      <c r="B122" s="162"/>
      <c r="C122" s="181" t="s">
        <v>270</v>
      </c>
      <c r="D122" s="181" t="s">
        <v>149</v>
      </c>
      <c r="E122" s="182" t="s">
        <v>2091</v>
      </c>
      <c r="F122" s="183" t="s">
        <v>2092</v>
      </c>
      <c r="G122" s="184" t="s">
        <v>186</v>
      </c>
      <c r="H122" s="185">
        <v>1</v>
      </c>
      <c r="I122" s="186"/>
      <c r="J122" s="187">
        <f>ROUND(I122*H122,2)</f>
        <v>0</v>
      </c>
      <c r="K122" s="183" t="s">
        <v>3</v>
      </c>
      <c r="L122" s="188"/>
      <c r="M122" s="189" t="s">
        <v>3</v>
      </c>
      <c r="N122" s="190" t="s">
        <v>42</v>
      </c>
      <c r="O122" s="70"/>
      <c r="P122" s="172">
        <f>O122*H122</f>
        <v>0</v>
      </c>
      <c r="Q122" s="172">
        <v>0</v>
      </c>
      <c r="R122" s="172">
        <f>Q122*H122</f>
        <v>0</v>
      </c>
      <c r="S122" s="172">
        <v>0</v>
      </c>
      <c r="T122" s="173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74" t="s">
        <v>152</v>
      </c>
      <c r="AT122" s="174" t="s">
        <v>149</v>
      </c>
      <c r="AU122" s="174" t="s">
        <v>79</v>
      </c>
      <c r="AY122" s="17" t="s">
        <v>135</v>
      </c>
      <c r="BE122" s="175">
        <f>IF(N122="základní",J122,0)</f>
        <v>0</v>
      </c>
      <c r="BF122" s="175">
        <f>IF(N122="snížená",J122,0)</f>
        <v>0</v>
      </c>
      <c r="BG122" s="175">
        <f>IF(N122="zákl. přenesená",J122,0)</f>
        <v>0</v>
      </c>
      <c r="BH122" s="175">
        <f>IF(N122="sníž. přenesená",J122,0)</f>
        <v>0</v>
      </c>
      <c r="BI122" s="175">
        <f>IF(N122="nulová",J122,0)</f>
        <v>0</v>
      </c>
      <c r="BJ122" s="17" t="s">
        <v>79</v>
      </c>
      <c r="BK122" s="175">
        <f>ROUND(I122*H122,2)</f>
        <v>0</v>
      </c>
      <c r="BL122" s="17" t="s">
        <v>144</v>
      </c>
      <c r="BM122" s="174" t="s">
        <v>965</v>
      </c>
    </row>
    <row r="123" s="2" customFormat="1" ht="16.5" customHeight="1">
      <c r="A123" s="36"/>
      <c r="B123" s="162"/>
      <c r="C123" s="163" t="s">
        <v>275</v>
      </c>
      <c r="D123" s="163" t="s">
        <v>139</v>
      </c>
      <c r="E123" s="164" t="s">
        <v>2093</v>
      </c>
      <c r="F123" s="165" t="s">
        <v>2094</v>
      </c>
      <c r="G123" s="166" t="s">
        <v>186</v>
      </c>
      <c r="H123" s="167">
        <v>9</v>
      </c>
      <c r="I123" s="168"/>
      <c r="J123" s="169">
        <f>ROUND(I123*H123,2)</f>
        <v>0</v>
      </c>
      <c r="K123" s="165" t="s">
        <v>3</v>
      </c>
      <c r="L123" s="37"/>
      <c r="M123" s="170" t="s">
        <v>3</v>
      </c>
      <c r="N123" s="171" t="s">
        <v>42</v>
      </c>
      <c r="O123" s="70"/>
      <c r="P123" s="172">
        <f>O123*H123</f>
        <v>0</v>
      </c>
      <c r="Q123" s="172">
        <v>0</v>
      </c>
      <c r="R123" s="172">
        <f>Q123*H123</f>
        <v>0</v>
      </c>
      <c r="S123" s="172">
        <v>0</v>
      </c>
      <c r="T123" s="173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74" t="s">
        <v>144</v>
      </c>
      <c r="AT123" s="174" t="s">
        <v>139</v>
      </c>
      <c r="AU123" s="174" t="s">
        <v>79</v>
      </c>
      <c r="AY123" s="17" t="s">
        <v>135</v>
      </c>
      <c r="BE123" s="175">
        <f>IF(N123="základní",J123,0)</f>
        <v>0</v>
      </c>
      <c r="BF123" s="175">
        <f>IF(N123="snížená",J123,0)</f>
        <v>0</v>
      </c>
      <c r="BG123" s="175">
        <f>IF(N123="zákl. přenesená",J123,0)</f>
        <v>0</v>
      </c>
      <c r="BH123" s="175">
        <f>IF(N123="sníž. přenesená",J123,0)</f>
        <v>0</v>
      </c>
      <c r="BI123" s="175">
        <f>IF(N123="nulová",J123,0)</f>
        <v>0</v>
      </c>
      <c r="BJ123" s="17" t="s">
        <v>79</v>
      </c>
      <c r="BK123" s="175">
        <f>ROUND(I123*H123,2)</f>
        <v>0</v>
      </c>
      <c r="BL123" s="17" t="s">
        <v>144</v>
      </c>
      <c r="BM123" s="174" t="s">
        <v>955</v>
      </c>
    </row>
    <row r="124" s="2" customFormat="1" ht="16.5" customHeight="1">
      <c r="A124" s="36"/>
      <c r="B124" s="162"/>
      <c r="C124" s="181" t="s">
        <v>668</v>
      </c>
      <c r="D124" s="181" t="s">
        <v>149</v>
      </c>
      <c r="E124" s="182" t="s">
        <v>2095</v>
      </c>
      <c r="F124" s="183" t="s">
        <v>2096</v>
      </c>
      <c r="G124" s="184" t="s">
        <v>186</v>
      </c>
      <c r="H124" s="185">
        <v>3</v>
      </c>
      <c r="I124" s="186"/>
      <c r="J124" s="187">
        <f>ROUND(I124*H124,2)</f>
        <v>0</v>
      </c>
      <c r="K124" s="183" t="s">
        <v>3</v>
      </c>
      <c r="L124" s="188"/>
      <c r="M124" s="189" t="s">
        <v>3</v>
      </c>
      <c r="N124" s="190" t="s">
        <v>42</v>
      </c>
      <c r="O124" s="70"/>
      <c r="P124" s="172">
        <f>O124*H124</f>
        <v>0</v>
      </c>
      <c r="Q124" s="172">
        <v>0</v>
      </c>
      <c r="R124" s="172">
        <f>Q124*H124</f>
        <v>0</v>
      </c>
      <c r="S124" s="172">
        <v>0</v>
      </c>
      <c r="T124" s="173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74" t="s">
        <v>152</v>
      </c>
      <c r="AT124" s="174" t="s">
        <v>149</v>
      </c>
      <c r="AU124" s="174" t="s">
        <v>79</v>
      </c>
      <c r="AY124" s="17" t="s">
        <v>135</v>
      </c>
      <c r="BE124" s="175">
        <f>IF(N124="základní",J124,0)</f>
        <v>0</v>
      </c>
      <c r="BF124" s="175">
        <f>IF(N124="snížená",J124,0)</f>
        <v>0</v>
      </c>
      <c r="BG124" s="175">
        <f>IF(N124="zákl. přenesená",J124,0)</f>
        <v>0</v>
      </c>
      <c r="BH124" s="175">
        <f>IF(N124="sníž. přenesená",J124,0)</f>
        <v>0</v>
      </c>
      <c r="BI124" s="175">
        <f>IF(N124="nulová",J124,0)</f>
        <v>0</v>
      </c>
      <c r="BJ124" s="17" t="s">
        <v>79</v>
      </c>
      <c r="BK124" s="175">
        <f>ROUND(I124*H124,2)</f>
        <v>0</v>
      </c>
      <c r="BL124" s="17" t="s">
        <v>144</v>
      </c>
      <c r="BM124" s="174" t="s">
        <v>1025</v>
      </c>
    </row>
    <row r="125" s="2" customFormat="1" ht="16.5" customHeight="1">
      <c r="A125" s="36"/>
      <c r="B125" s="162"/>
      <c r="C125" s="181" t="s">
        <v>282</v>
      </c>
      <c r="D125" s="181" t="s">
        <v>149</v>
      </c>
      <c r="E125" s="182" t="s">
        <v>2097</v>
      </c>
      <c r="F125" s="183" t="s">
        <v>2098</v>
      </c>
      <c r="G125" s="184" t="s">
        <v>186</v>
      </c>
      <c r="H125" s="185">
        <v>3</v>
      </c>
      <c r="I125" s="186"/>
      <c r="J125" s="187">
        <f>ROUND(I125*H125,2)</f>
        <v>0</v>
      </c>
      <c r="K125" s="183" t="s">
        <v>3</v>
      </c>
      <c r="L125" s="188"/>
      <c r="M125" s="189" t="s">
        <v>3</v>
      </c>
      <c r="N125" s="190" t="s">
        <v>42</v>
      </c>
      <c r="O125" s="70"/>
      <c r="P125" s="172">
        <f>O125*H125</f>
        <v>0</v>
      </c>
      <c r="Q125" s="172">
        <v>0</v>
      </c>
      <c r="R125" s="172">
        <f>Q125*H125</f>
        <v>0</v>
      </c>
      <c r="S125" s="172">
        <v>0</v>
      </c>
      <c r="T125" s="173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74" t="s">
        <v>152</v>
      </c>
      <c r="AT125" s="174" t="s">
        <v>149</v>
      </c>
      <c r="AU125" s="174" t="s">
        <v>79</v>
      </c>
      <c r="AY125" s="17" t="s">
        <v>135</v>
      </c>
      <c r="BE125" s="175">
        <f>IF(N125="základní",J125,0)</f>
        <v>0</v>
      </c>
      <c r="BF125" s="175">
        <f>IF(N125="snížená",J125,0)</f>
        <v>0</v>
      </c>
      <c r="BG125" s="175">
        <f>IF(N125="zákl. přenesená",J125,0)</f>
        <v>0</v>
      </c>
      <c r="BH125" s="175">
        <f>IF(N125="sníž. přenesená",J125,0)</f>
        <v>0</v>
      </c>
      <c r="BI125" s="175">
        <f>IF(N125="nulová",J125,0)</f>
        <v>0</v>
      </c>
      <c r="BJ125" s="17" t="s">
        <v>79</v>
      </c>
      <c r="BK125" s="175">
        <f>ROUND(I125*H125,2)</f>
        <v>0</v>
      </c>
      <c r="BL125" s="17" t="s">
        <v>144</v>
      </c>
      <c r="BM125" s="174" t="s">
        <v>460</v>
      </c>
    </row>
    <row r="126" s="2" customFormat="1" ht="21.75" customHeight="1">
      <c r="A126" s="36"/>
      <c r="B126" s="162"/>
      <c r="C126" s="181" t="s">
        <v>508</v>
      </c>
      <c r="D126" s="181" t="s">
        <v>149</v>
      </c>
      <c r="E126" s="182" t="s">
        <v>2099</v>
      </c>
      <c r="F126" s="183" t="s">
        <v>2100</v>
      </c>
      <c r="G126" s="184" t="s">
        <v>186</v>
      </c>
      <c r="H126" s="185">
        <v>2</v>
      </c>
      <c r="I126" s="186"/>
      <c r="J126" s="187">
        <f>ROUND(I126*H126,2)</f>
        <v>0</v>
      </c>
      <c r="K126" s="183" t="s">
        <v>3</v>
      </c>
      <c r="L126" s="188"/>
      <c r="M126" s="189" t="s">
        <v>3</v>
      </c>
      <c r="N126" s="190" t="s">
        <v>42</v>
      </c>
      <c r="O126" s="70"/>
      <c r="P126" s="172">
        <f>O126*H126</f>
        <v>0</v>
      </c>
      <c r="Q126" s="172">
        <v>0</v>
      </c>
      <c r="R126" s="172">
        <f>Q126*H126</f>
        <v>0</v>
      </c>
      <c r="S126" s="172">
        <v>0</v>
      </c>
      <c r="T126" s="173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74" t="s">
        <v>152</v>
      </c>
      <c r="AT126" s="174" t="s">
        <v>149</v>
      </c>
      <c r="AU126" s="174" t="s">
        <v>79</v>
      </c>
      <c r="AY126" s="17" t="s">
        <v>135</v>
      </c>
      <c r="BE126" s="175">
        <f>IF(N126="základní",J126,0)</f>
        <v>0</v>
      </c>
      <c r="BF126" s="175">
        <f>IF(N126="snížená",J126,0)</f>
        <v>0</v>
      </c>
      <c r="BG126" s="175">
        <f>IF(N126="zákl. přenesená",J126,0)</f>
        <v>0</v>
      </c>
      <c r="BH126" s="175">
        <f>IF(N126="sníž. přenesená",J126,0)</f>
        <v>0</v>
      </c>
      <c r="BI126" s="175">
        <f>IF(N126="nulová",J126,0)</f>
        <v>0</v>
      </c>
      <c r="BJ126" s="17" t="s">
        <v>79</v>
      </c>
      <c r="BK126" s="175">
        <f>ROUND(I126*H126,2)</f>
        <v>0</v>
      </c>
      <c r="BL126" s="17" t="s">
        <v>144</v>
      </c>
      <c r="BM126" s="174" t="s">
        <v>440</v>
      </c>
    </row>
    <row r="127" s="2" customFormat="1" ht="16.5" customHeight="1">
      <c r="A127" s="36"/>
      <c r="B127" s="162"/>
      <c r="C127" s="163" t="s">
        <v>513</v>
      </c>
      <c r="D127" s="163" t="s">
        <v>139</v>
      </c>
      <c r="E127" s="164" t="s">
        <v>2101</v>
      </c>
      <c r="F127" s="165" t="s">
        <v>2102</v>
      </c>
      <c r="G127" s="166" t="s">
        <v>186</v>
      </c>
      <c r="H127" s="167">
        <v>14</v>
      </c>
      <c r="I127" s="168"/>
      <c r="J127" s="169">
        <f>ROUND(I127*H127,2)</f>
        <v>0</v>
      </c>
      <c r="K127" s="165" t="s">
        <v>3</v>
      </c>
      <c r="L127" s="37"/>
      <c r="M127" s="170" t="s">
        <v>3</v>
      </c>
      <c r="N127" s="171" t="s">
        <v>42</v>
      </c>
      <c r="O127" s="70"/>
      <c r="P127" s="172">
        <f>O127*H127</f>
        <v>0</v>
      </c>
      <c r="Q127" s="172">
        <v>0</v>
      </c>
      <c r="R127" s="172">
        <f>Q127*H127</f>
        <v>0</v>
      </c>
      <c r="S127" s="172">
        <v>0</v>
      </c>
      <c r="T127" s="173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74" t="s">
        <v>144</v>
      </c>
      <c r="AT127" s="174" t="s">
        <v>139</v>
      </c>
      <c r="AU127" s="174" t="s">
        <v>79</v>
      </c>
      <c r="AY127" s="17" t="s">
        <v>135</v>
      </c>
      <c r="BE127" s="175">
        <f>IF(N127="základní",J127,0)</f>
        <v>0</v>
      </c>
      <c r="BF127" s="175">
        <f>IF(N127="snížená",J127,0)</f>
        <v>0</v>
      </c>
      <c r="BG127" s="175">
        <f>IF(N127="zákl. přenesená",J127,0)</f>
        <v>0</v>
      </c>
      <c r="BH127" s="175">
        <f>IF(N127="sníž. přenesená",J127,0)</f>
        <v>0</v>
      </c>
      <c r="BI127" s="175">
        <f>IF(N127="nulová",J127,0)</f>
        <v>0</v>
      </c>
      <c r="BJ127" s="17" t="s">
        <v>79</v>
      </c>
      <c r="BK127" s="175">
        <f>ROUND(I127*H127,2)</f>
        <v>0</v>
      </c>
      <c r="BL127" s="17" t="s">
        <v>144</v>
      </c>
      <c r="BM127" s="174" t="s">
        <v>450</v>
      </c>
    </row>
    <row r="128" s="2" customFormat="1" ht="16.5" customHeight="1">
      <c r="A128" s="36"/>
      <c r="B128" s="162"/>
      <c r="C128" s="163" t="s">
        <v>736</v>
      </c>
      <c r="D128" s="163" t="s">
        <v>139</v>
      </c>
      <c r="E128" s="164" t="s">
        <v>2103</v>
      </c>
      <c r="F128" s="165" t="s">
        <v>2104</v>
      </c>
      <c r="G128" s="166" t="s">
        <v>186</v>
      </c>
      <c r="H128" s="167">
        <v>14</v>
      </c>
      <c r="I128" s="168"/>
      <c r="J128" s="169">
        <f>ROUND(I128*H128,2)</f>
        <v>0</v>
      </c>
      <c r="K128" s="165" t="s">
        <v>3</v>
      </c>
      <c r="L128" s="37"/>
      <c r="M128" s="170" t="s">
        <v>3</v>
      </c>
      <c r="N128" s="171" t="s">
        <v>42</v>
      </c>
      <c r="O128" s="70"/>
      <c r="P128" s="172">
        <f>O128*H128</f>
        <v>0</v>
      </c>
      <c r="Q128" s="172">
        <v>0</v>
      </c>
      <c r="R128" s="172">
        <f>Q128*H128</f>
        <v>0</v>
      </c>
      <c r="S128" s="172">
        <v>0</v>
      </c>
      <c r="T128" s="173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74" t="s">
        <v>144</v>
      </c>
      <c r="AT128" s="174" t="s">
        <v>139</v>
      </c>
      <c r="AU128" s="174" t="s">
        <v>79</v>
      </c>
      <c r="AY128" s="17" t="s">
        <v>135</v>
      </c>
      <c r="BE128" s="175">
        <f>IF(N128="základní",J128,0)</f>
        <v>0</v>
      </c>
      <c r="BF128" s="175">
        <f>IF(N128="snížená",J128,0)</f>
        <v>0</v>
      </c>
      <c r="BG128" s="175">
        <f>IF(N128="zákl. přenesená",J128,0)</f>
        <v>0</v>
      </c>
      <c r="BH128" s="175">
        <f>IF(N128="sníž. přenesená",J128,0)</f>
        <v>0</v>
      </c>
      <c r="BI128" s="175">
        <f>IF(N128="nulová",J128,0)</f>
        <v>0</v>
      </c>
      <c r="BJ128" s="17" t="s">
        <v>79</v>
      </c>
      <c r="BK128" s="175">
        <f>ROUND(I128*H128,2)</f>
        <v>0</v>
      </c>
      <c r="BL128" s="17" t="s">
        <v>144</v>
      </c>
      <c r="BM128" s="174" t="s">
        <v>852</v>
      </c>
    </row>
    <row r="129" s="2" customFormat="1" ht="16.5" customHeight="1">
      <c r="A129" s="36"/>
      <c r="B129" s="162"/>
      <c r="C129" s="181" t="s">
        <v>741</v>
      </c>
      <c r="D129" s="181" t="s">
        <v>149</v>
      </c>
      <c r="E129" s="182" t="s">
        <v>2105</v>
      </c>
      <c r="F129" s="183" t="s">
        <v>2106</v>
      </c>
      <c r="G129" s="184" t="s">
        <v>186</v>
      </c>
      <c r="H129" s="185">
        <v>11</v>
      </c>
      <c r="I129" s="186"/>
      <c r="J129" s="187">
        <f>ROUND(I129*H129,2)</f>
        <v>0</v>
      </c>
      <c r="K129" s="183" t="s">
        <v>3</v>
      </c>
      <c r="L129" s="188"/>
      <c r="M129" s="189" t="s">
        <v>3</v>
      </c>
      <c r="N129" s="190" t="s">
        <v>42</v>
      </c>
      <c r="O129" s="70"/>
      <c r="P129" s="172">
        <f>O129*H129</f>
        <v>0</v>
      </c>
      <c r="Q129" s="172">
        <v>0</v>
      </c>
      <c r="R129" s="172">
        <f>Q129*H129</f>
        <v>0</v>
      </c>
      <c r="S129" s="172">
        <v>0</v>
      </c>
      <c r="T129" s="173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74" t="s">
        <v>152</v>
      </c>
      <c r="AT129" s="174" t="s">
        <v>149</v>
      </c>
      <c r="AU129" s="174" t="s">
        <v>79</v>
      </c>
      <c r="AY129" s="17" t="s">
        <v>135</v>
      </c>
      <c r="BE129" s="175">
        <f>IF(N129="základní",J129,0)</f>
        <v>0</v>
      </c>
      <c r="BF129" s="175">
        <f>IF(N129="snížená",J129,0)</f>
        <v>0</v>
      </c>
      <c r="BG129" s="175">
        <f>IF(N129="zákl. přenesená",J129,0)</f>
        <v>0</v>
      </c>
      <c r="BH129" s="175">
        <f>IF(N129="sníž. přenesená",J129,0)</f>
        <v>0</v>
      </c>
      <c r="BI129" s="175">
        <f>IF(N129="nulová",J129,0)</f>
        <v>0</v>
      </c>
      <c r="BJ129" s="17" t="s">
        <v>79</v>
      </c>
      <c r="BK129" s="175">
        <f>ROUND(I129*H129,2)</f>
        <v>0</v>
      </c>
      <c r="BL129" s="17" t="s">
        <v>144</v>
      </c>
      <c r="BM129" s="174" t="s">
        <v>350</v>
      </c>
    </row>
    <row r="130" s="2" customFormat="1" ht="16.5" customHeight="1">
      <c r="A130" s="36"/>
      <c r="B130" s="162"/>
      <c r="C130" s="181" t="s">
        <v>700</v>
      </c>
      <c r="D130" s="181" t="s">
        <v>149</v>
      </c>
      <c r="E130" s="182" t="s">
        <v>2107</v>
      </c>
      <c r="F130" s="183" t="s">
        <v>2108</v>
      </c>
      <c r="G130" s="184" t="s">
        <v>186</v>
      </c>
      <c r="H130" s="185">
        <v>3</v>
      </c>
      <c r="I130" s="186"/>
      <c r="J130" s="187">
        <f>ROUND(I130*H130,2)</f>
        <v>0</v>
      </c>
      <c r="K130" s="183" t="s">
        <v>3</v>
      </c>
      <c r="L130" s="188"/>
      <c r="M130" s="189" t="s">
        <v>3</v>
      </c>
      <c r="N130" s="190" t="s">
        <v>42</v>
      </c>
      <c r="O130" s="70"/>
      <c r="P130" s="172">
        <f>O130*H130</f>
        <v>0</v>
      </c>
      <c r="Q130" s="172">
        <v>0</v>
      </c>
      <c r="R130" s="172">
        <f>Q130*H130</f>
        <v>0</v>
      </c>
      <c r="S130" s="172">
        <v>0</v>
      </c>
      <c r="T130" s="173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74" t="s">
        <v>152</v>
      </c>
      <c r="AT130" s="174" t="s">
        <v>149</v>
      </c>
      <c r="AU130" s="174" t="s">
        <v>79</v>
      </c>
      <c r="AY130" s="17" t="s">
        <v>135</v>
      </c>
      <c r="BE130" s="175">
        <f>IF(N130="základní",J130,0)</f>
        <v>0</v>
      </c>
      <c r="BF130" s="175">
        <f>IF(N130="snížená",J130,0)</f>
        <v>0</v>
      </c>
      <c r="BG130" s="175">
        <f>IF(N130="zákl. přenesená",J130,0)</f>
        <v>0</v>
      </c>
      <c r="BH130" s="175">
        <f>IF(N130="sníž. přenesená",J130,0)</f>
        <v>0</v>
      </c>
      <c r="BI130" s="175">
        <f>IF(N130="nulová",J130,0)</f>
        <v>0</v>
      </c>
      <c r="BJ130" s="17" t="s">
        <v>79</v>
      </c>
      <c r="BK130" s="175">
        <f>ROUND(I130*H130,2)</f>
        <v>0</v>
      </c>
      <c r="BL130" s="17" t="s">
        <v>144</v>
      </c>
      <c r="BM130" s="174" t="s">
        <v>550</v>
      </c>
    </row>
    <row r="131" s="2" customFormat="1" ht="16.5" customHeight="1">
      <c r="A131" s="36"/>
      <c r="B131" s="162"/>
      <c r="C131" s="163" t="s">
        <v>705</v>
      </c>
      <c r="D131" s="163" t="s">
        <v>139</v>
      </c>
      <c r="E131" s="164" t="s">
        <v>2109</v>
      </c>
      <c r="F131" s="165" t="s">
        <v>2110</v>
      </c>
      <c r="G131" s="166" t="s">
        <v>294</v>
      </c>
      <c r="H131" s="167">
        <v>4</v>
      </c>
      <c r="I131" s="168"/>
      <c r="J131" s="169">
        <f>ROUND(I131*H131,2)</f>
        <v>0</v>
      </c>
      <c r="K131" s="165" t="s">
        <v>3</v>
      </c>
      <c r="L131" s="37"/>
      <c r="M131" s="170" t="s">
        <v>3</v>
      </c>
      <c r="N131" s="171" t="s">
        <v>42</v>
      </c>
      <c r="O131" s="70"/>
      <c r="P131" s="172">
        <f>O131*H131</f>
        <v>0</v>
      </c>
      <c r="Q131" s="172">
        <v>0</v>
      </c>
      <c r="R131" s="172">
        <f>Q131*H131</f>
        <v>0</v>
      </c>
      <c r="S131" s="172">
        <v>0</v>
      </c>
      <c r="T131" s="173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74" t="s">
        <v>144</v>
      </c>
      <c r="AT131" s="174" t="s">
        <v>139</v>
      </c>
      <c r="AU131" s="174" t="s">
        <v>79</v>
      </c>
      <c r="AY131" s="17" t="s">
        <v>135</v>
      </c>
      <c r="BE131" s="175">
        <f>IF(N131="základní",J131,0)</f>
        <v>0</v>
      </c>
      <c r="BF131" s="175">
        <f>IF(N131="snížená",J131,0)</f>
        <v>0</v>
      </c>
      <c r="BG131" s="175">
        <f>IF(N131="zákl. přenesená",J131,0)</f>
        <v>0</v>
      </c>
      <c r="BH131" s="175">
        <f>IF(N131="sníž. přenesená",J131,0)</f>
        <v>0</v>
      </c>
      <c r="BI131" s="175">
        <f>IF(N131="nulová",J131,0)</f>
        <v>0</v>
      </c>
      <c r="BJ131" s="17" t="s">
        <v>79</v>
      </c>
      <c r="BK131" s="175">
        <f>ROUND(I131*H131,2)</f>
        <v>0</v>
      </c>
      <c r="BL131" s="17" t="s">
        <v>144</v>
      </c>
      <c r="BM131" s="174" t="s">
        <v>559</v>
      </c>
    </row>
    <row r="132" s="2" customFormat="1" ht="16.5" customHeight="1">
      <c r="A132" s="36"/>
      <c r="B132" s="162"/>
      <c r="C132" s="181" t="s">
        <v>709</v>
      </c>
      <c r="D132" s="181" t="s">
        <v>149</v>
      </c>
      <c r="E132" s="182" t="s">
        <v>2111</v>
      </c>
      <c r="F132" s="183" t="s">
        <v>2112</v>
      </c>
      <c r="G132" s="184" t="s">
        <v>186</v>
      </c>
      <c r="H132" s="185">
        <v>2</v>
      </c>
      <c r="I132" s="186"/>
      <c r="J132" s="187">
        <f>ROUND(I132*H132,2)</f>
        <v>0</v>
      </c>
      <c r="K132" s="183" t="s">
        <v>3</v>
      </c>
      <c r="L132" s="188"/>
      <c r="M132" s="189" t="s">
        <v>3</v>
      </c>
      <c r="N132" s="190" t="s">
        <v>42</v>
      </c>
      <c r="O132" s="70"/>
      <c r="P132" s="172">
        <f>O132*H132</f>
        <v>0</v>
      </c>
      <c r="Q132" s="172">
        <v>0</v>
      </c>
      <c r="R132" s="172">
        <f>Q132*H132</f>
        <v>0</v>
      </c>
      <c r="S132" s="172">
        <v>0</v>
      </c>
      <c r="T132" s="173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74" t="s">
        <v>152</v>
      </c>
      <c r="AT132" s="174" t="s">
        <v>149</v>
      </c>
      <c r="AU132" s="174" t="s">
        <v>79</v>
      </c>
      <c r="AY132" s="17" t="s">
        <v>135</v>
      </c>
      <c r="BE132" s="175">
        <f>IF(N132="základní",J132,0)</f>
        <v>0</v>
      </c>
      <c r="BF132" s="175">
        <f>IF(N132="snížená",J132,0)</f>
        <v>0</v>
      </c>
      <c r="BG132" s="175">
        <f>IF(N132="zákl. přenesená",J132,0)</f>
        <v>0</v>
      </c>
      <c r="BH132" s="175">
        <f>IF(N132="sníž. přenesená",J132,0)</f>
        <v>0</v>
      </c>
      <c r="BI132" s="175">
        <f>IF(N132="nulová",J132,0)</f>
        <v>0</v>
      </c>
      <c r="BJ132" s="17" t="s">
        <v>79</v>
      </c>
      <c r="BK132" s="175">
        <f>ROUND(I132*H132,2)</f>
        <v>0</v>
      </c>
      <c r="BL132" s="17" t="s">
        <v>144</v>
      </c>
      <c r="BM132" s="174" t="s">
        <v>564</v>
      </c>
    </row>
    <row r="133" s="2" customFormat="1" ht="16.5" customHeight="1">
      <c r="A133" s="36"/>
      <c r="B133" s="162"/>
      <c r="C133" s="181" t="s">
        <v>714</v>
      </c>
      <c r="D133" s="181" t="s">
        <v>149</v>
      </c>
      <c r="E133" s="182" t="s">
        <v>2113</v>
      </c>
      <c r="F133" s="183" t="s">
        <v>2114</v>
      </c>
      <c r="G133" s="184" t="s">
        <v>186</v>
      </c>
      <c r="H133" s="185">
        <v>2</v>
      </c>
      <c r="I133" s="186"/>
      <c r="J133" s="187">
        <f>ROUND(I133*H133,2)</f>
        <v>0</v>
      </c>
      <c r="K133" s="183" t="s">
        <v>3</v>
      </c>
      <c r="L133" s="188"/>
      <c r="M133" s="189" t="s">
        <v>3</v>
      </c>
      <c r="N133" s="190" t="s">
        <v>42</v>
      </c>
      <c r="O133" s="70"/>
      <c r="P133" s="172">
        <f>O133*H133</f>
        <v>0</v>
      </c>
      <c r="Q133" s="172">
        <v>0</v>
      </c>
      <c r="R133" s="172">
        <f>Q133*H133</f>
        <v>0</v>
      </c>
      <c r="S133" s="172">
        <v>0</v>
      </c>
      <c r="T133" s="173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74" t="s">
        <v>152</v>
      </c>
      <c r="AT133" s="174" t="s">
        <v>149</v>
      </c>
      <c r="AU133" s="174" t="s">
        <v>79</v>
      </c>
      <c r="AY133" s="17" t="s">
        <v>135</v>
      </c>
      <c r="BE133" s="175">
        <f>IF(N133="základní",J133,0)</f>
        <v>0</v>
      </c>
      <c r="BF133" s="175">
        <f>IF(N133="snížená",J133,0)</f>
        <v>0</v>
      </c>
      <c r="BG133" s="175">
        <f>IF(N133="zákl. přenesená",J133,0)</f>
        <v>0</v>
      </c>
      <c r="BH133" s="175">
        <f>IF(N133="sníž. přenesená",J133,0)</f>
        <v>0</v>
      </c>
      <c r="BI133" s="175">
        <f>IF(N133="nulová",J133,0)</f>
        <v>0</v>
      </c>
      <c r="BJ133" s="17" t="s">
        <v>79</v>
      </c>
      <c r="BK133" s="175">
        <f>ROUND(I133*H133,2)</f>
        <v>0</v>
      </c>
      <c r="BL133" s="17" t="s">
        <v>144</v>
      </c>
      <c r="BM133" s="174" t="s">
        <v>379</v>
      </c>
    </row>
    <row r="134" s="2" customFormat="1" ht="16.5" customHeight="1">
      <c r="A134" s="36"/>
      <c r="B134" s="162"/>
      <c r="C134" s="163" t="s">
        <v>683</v>
      </c>
      <c r="D134" s="163" t="s">
        <v>139</v>
      </c>
      <c r="E134" s="164" t="s">
        <v>2115</v>
      </c>
      <c r="F134" s="165" t="s">
        <v>2116</v>
      </c>
      <c r="G134" s="166" t="s">
        <v>294</v>
      </c>
      <c r="H134" s="167">
        <v>39</v>
      </c>
      <c r="I134" s="168"/>
      <c r="J134" s="169">
        <f>ROUND(I134*H134,2)</f>
        <v>0</v>
      </c>
      <c r="K134" s="165" t="s">
        <v>3</v>
      </c>
      <c r="L134" s="37"/>
      <c r="M134" s="170" t="s">
        <v>3</v>
      </c>
      <c r="N134" s="171" t="s">
        <v>42</v>
      </c>
      <c r="O134" s="70"/>
      <c r="P134" s="172">
        <f>O134*H134</f>
        <v>0</v>
      </c>
      <c r="Q134" s="172">
        <v>0</v>
      </c>
      <c r="R134" s="172">
        <f>Q134*H134</f>
        <v>0</v>
      </c>
      <c r="S134" s="172">
        <v>0</v>
      </c>
      <c r="T134" s="173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74" t="s">
        <v>144</v>
      </c>
      <c r="AT134" s="174" t="s">
        <v>139</v>
      </c>
      <c r="AU134" s="174" t="s">
        <v>79</v>
      </c>
      <c r="AY134" s="17" t="s">
        <v>135</v>
      </c>
      <c r="BE134" s="175">
        <f>IF(N134="základní",J134,0)</f>
        <v>0</v>
      </c>
      <c r="BF134" s="175">
        <f>IF(N134="snížená",J134,0)</f>
        <v>0</v>
      </c>
      <c r="BG134" s="175">
        <f>IF(N134="zákl. přenesená",J134,0)</f>
        <v>0</v>
      </c>
      <c r="BH134" s="175">
        <f>IF(N134="sníž. přenesená",J134,0)</f>
        <v>0</v>
      </c>
      <c r="BI134" s="175">
        <f>IF(N134="nulová",J134,0)</f>
        <v>0</v>
      </c>
      <c r="BJ134" s="17" t="s">
        <v>79</v>
      </c>
      <c r="BK134" s="175">
        <f>ROUND(I134*H134,2)</f>
        <v>0</v>
      </c>
      <c r="BL134" s="17" t="s">
        <v>144</v>
      </c>
      <c r="BM134" s="174" t="s">
        <v>576</v>
      </c>
    </row>
    <row r="135" s="2" customFormat="1" ht="16.5" customHeight="1">
      <c r="A135" s="36"/>
      <c r="B135" s="162"/>
      <c r="C135" s="181" t="s">
        <v>688</v>
      </c>
      <c r="D135" s="181" t="s">
        <v>149</v>
      </c>
      <c r="E135" s="182" t="s">
        <v>2117</v>
      </c>
      <c r="F135" s="183" t="s">
        <v>2118</v>
      </c>
      <c r="G135" s="184" t="s">
        <v>294</v>
      </c>
      <c r="H135" s="185">
        <v>3</v>
      </c>
      <c r="I135" s="186"/>
      <c r="J135" s="187">
        <f>ROUND(I135*H135,2)</f>
        <v>0</v>
      </c>
      <c r="K135" s="183" t="s">
        <v>3</v>
      </c>
      <c r="L135" s="188"/>
      <c r="M135" s="189" t="s">
        <v>3</v>
      </c>
      <c r="N135" s="190" t="s">
        <v>42</v>
      </c>
      <c r="O135" s="70"/>
      <c r="P135" s="172">
        <f>O135*H135</f>
        <v>0</v>
      </c>
      <c r="Q135" s="172">
        <v>0</v>
      </c>
      <c r="R135" s="172">
        <f>Q135*H135</f>
        <v>0</v>
      </c>
      <c r="S135" s="172">
        <v>0</v>
      </c>
      <c r="T135" s="173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74" t="s">
        <v>152</v>
      </c>
      <c r="AT135" s="174" t="s">
        <v>149</v>
      </c>
      <c r="AU135" s="174" t="s">
        <v>79</v>
      </c>
      <c r="AY135" s="17" t="s">
        <v>135</v>
      </c>
      <c r="BE135" s="175">
        <f>IF(N135="základní",J135,0)</f>
        <v>0</v>
      </c>
      <c r="BF135" s="175">
        <f>IF(N135="snížená",J135,0)</f>
        <v>0</v>
      </c>
      <c r="BG135" s="175">
        <f>IF(N135="zákl. přenesená",J135,0)</f>
        <v>0</v>
      </c>
      <c r="BH135" s="175">
        <f>IF(N135="sníž. přenesená",J135,0)</f>
        <v>0</v>
      </c>
      <c r="BI135" s="175">
        <f>IF(N135="nulová",J135,0)</f>
        <v>0</v>
      </c>
      <c r="BJ135" s="17" t="s">
        <v>79</v>
      </c>
      <c r="BK135" s="175">
        <f>ROUND(I135*H135,2)</f>
        <v>0</v>
      </c>
      <c r="BL135" s="17" t="s">
        <v>144</v>
      </c>
      <c r="BM135" s="174" t="s">
        <v>400</v>
      </c>
    </row>
    <row r="136" s="2" customFormat="1" ht="16.5" customHeight="1">
      <c r="A136" s="36"/>
      <c r="B136" s="162"/>
      <c r="C136" s="181" t="s">
        <v>696</v>
      </c>
      <c r="D136" s="181" t="s">
        <v>149</v>
      </c>
      <c r="E136" s="182" t="s">
        <v>2119</v>
      </c>
      <c r="F136" s="183" t="s">
        <v>2120</v>
      </c>
      <c r="G136" s="184" t="s">
        <v>294</v>
      </c>
      <c r="H136" s="185">
        <v>21</v>
      </c>
      <c r="I136" s="186"/>
      <c r="J136" s="187">
        <f>ROUND(I136*H136,2)</f>
        <v>0</v>
      </c>
      <c r="K136" s="183" t="s">
        <v>3</v>
      </c>
      <c r="L136" s="188"/>
      <c r="M136" s="189" t="s">
        <v>3</v>
      </c>
      <c r="N136" s="190" t="s">
        <v>42</v>
      </c>
      <c r="O136" s="70"/>
      <c r="P136" s="172">
        <f>O136*H136</f>
        <v>0</v>
      </c>
      <c r="Q136" s="172">
        <v>0</v>
      </c>
      <c r="R136" s="172">
        <f>Q136*H136</f>
        <v>0</v>
      </c>
      <c r="S136" s="172">
        <v>0</v>
      </c>
      <c r="T136" s="173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74" t="s">
        <v>152</v>
      </c>
      <c r="AT136" s="174" t="s">
        <v>149</v>
      </c>
      <c r="AU136" s="174" t="s">
        <v>79</v>
      </c>
      <c r="AY136" s="17" t="s">
        <v>135</v>
      </c>
      <c r="BE136" s="175">
        <f>IF(N136="základní",J136,0)</f>
        <v>0</v>
      </c>
      <c r="BF136" s="175">
        <f>IF(N136="snížená",J136,0)</f>
        <v>0</v>
      </c>
      <c r="BG136" s="175">
        <f>IF(N136="zákl. přenesená",J136,0)</f>
        <v>0</v>
      </c>
      <c r="BH136" s="175">
        <f>IF(N136="sníž. přenesená",J136,0)</f>
        <v>0</v>
      </c>
      <c r="BI136" s="175">
        <f>IF(N136="nulová",J136,0)</f>
        <v>0</v>
      </c>
      <c r="BJ136" s="17" t="s">
        <v>79</v>
      </c>
      <c r="BK136" s="175">
        <f>ROUND(I136*H136,2)</f>
        <v>0</v>
      </c>
      <c r="BL136" s="17" t="s">
        <v>144</v>
      </c>
      <c r="BM136" s="174" t="s">
        <v>420</v>
      </c>
    </row>
    <row r="137" s="2" customFormat="1" ht="16.5" customHeight="1">
      <c r="A137" s="36"/>
      <c r="B137" s="162"/>
      <c r="C137" s="181" t="s">
        <v>661</v>
      </c>
      <c r="D137" s="181" t="s">
        <v>149</v>
      </c>
      <c r="E137" s="182" t="s">
        <v>2121</v>
      </c>
      <c r="F137" s="183" t="s">
        <v>2122</v>
      </c>
      <c r="G137" s="184" t="s">
        <v>294</v>
      </c>
      <c r="H137" s="185">
        <v>15</v>
      </c>
      <c r="I137" s="186"/>
      <c r="J137" s="187">
        <f>ROUND(I137*H137,2)</f>
        <v>0</v>
      </c>
      <c r="K137" s="183" t="s">
        <v>3</v>
      </c>
      <c r="L137" s="188"/>
      <c r="M137" s="189" t="s">
        <v>3</v>
      </c>
      <c r="N137" s="190" t="s">
        <v>42</v>
      </c>
      <c r="O137" s="70"/>
      <c r="P137" s="172">
        <f>O137*H137</f>
        <v>0</v>
      </c>
      <c r="Q137" s="172">
        <v>0</v>
      </c>
      <c r="R137" s="172">
        <f>Q137*H137</f>
        <v>0</v>
      </c>
      <c r="S137" s="172">
        <v>0</v>
      </c>
      <c r="T137" s="173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74" t="s">
        <v>152</v>
      </c>
      <c r="AT137" s="174" t="s">
        <v>149</v>
      </c>
      <c r="AU137" s="174" t="s">
        <v>79</v>
      </c>
      <c r="AY137" s="17" t="s">
        <v>135</v>
      </c>
      <c r="BE137" s="175">
        <f>IF(N137="základní",J137,0)</f>
        <v>0</v>
      </c>
      <c r="BF137" s="175">
        <f>IF(N137="snížená",J137,0)</f>
        <v>0</v>
      </c>
      <c r="BG137" s="175">
        <f>IF(N137="zákl. přenesená",J137,0)</f>
        <v>0</v>
      </c>
      <c r="BH137" s="175">
        <f>IF(N137="sníž. přenesená",J137,0)</f>
        <v>0</v>
      </c>
      <c r="BI137" s="175">
        <f>IF(N137="nulová",J137,0)</f>
        <v>0</v>
      </c>
      <c r="BJ137" s="17" t="s">
        <v>79</v>
      </c>
      <c r="BK137" s="175">
        <f>ROUND(I137*H137,2)</f>
        <v>0</v>
      </c>
      <c r="BL137" s="17" t="s">
        <v>144</v>
      </c>
      <c r="BM137" s="174" t="s">
        <v>906</v>
      </c>
    </row>
    <row r="138" s="2" customFormat="1" ht="16.5" customHeight="1">
      <c r="A138" s="36"/>
      <c r="B138" s="162"/>
      <c r="C138" s="163" t="s">
        <v>727</v>
      </c>
      <c r="D138" s="163" t="s">
        <v>139</v>
      </c>
      <c r="E138" s="164" t="s">
        <v>2123</v>
      </c>
      <c r="F138" s="165" t="s">
        <v>2124</v>
      </c>
      <c r="G138" s="166" t="s">
        <v>294</v>
      </c>
      <c r="H138" s="167">
        <v>30</v>
      </c>
      <c r="I138" s="168"/>
      <c r="J138" s="169">
        <f>ROUND(I138*H138,2)</f>
        <v>0</v>
      </c>
      <c r="K138" s="165" t="s">
        <v>3</v>
      </c>
      <c r="L138" s="37"/>
      <c r="M138" s="170" t="s">
        <v>3</v>
      </c>
      <c r="N138" s="171" t="s">
        <v>42</v>
      </c>
      <c r="O138" s="70"/>
      <c r="P138" s="172">
        <f>O138*H138</f>
        <v>0</v>
      </c>
      <c r="Q138" s="172">
        <v>0</v>
      </c>
      <c r="R138" s="172">
        <f>Q138*H138</f>
        <v>0</v>
      </c>
      <c r="S138" s="172">
        <v>0</v>
      </c>
      <c r="T138" s="173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74" t="s">
        <v>144</v>
      </c>
      <c r="AT138" s="174" t="s">
        <v>139</v>
      </c>
      <c r="AU138" s="174" t="s">
        <v>79</v>
      </c>
      <c r="AY138" s="17" t="s">
        <v>135</v>
      </c>
      <c r="BE138" s="175">
        <f>IF(N138="základní",J138,0)</f>
        <v>0</v>
      </c>
      <c r="BF138" s="175">
        <f>IF(N138="snížená",J138,0)</f>
        <v>0</v>
      </c>
      <c r="BG138" s="175">
        <f>IF(N138="zákl. přenesená",J138,0)</f>
        <v>0</v>
      </c>
      <c r="BH138" s="175">
        <f>IF(N138="sníž. přenesená",J138,0)</f>
        <v>0</v>
      </c>
      <c r="BI138" s="175">
        <f>IF(N138="nulová",J138,0)</f>
        <v>0</v>
      </c>
      <c r="BJ138" s="17" t="s">
        <v>79</v>
      </c>
      <c r="BK138" s="175">
        <f>ROUND(I138*H138,2)</f>
        <v>0</v>
      </c>
      <c r="BL138" s="17" t="s">
        <v>144</v>
      </c>
      <c r="BM138" s="174" t="s">
        <v>916</v>
      </c>
    </row>
    <row r="139" s="2" customFormat="1" ht="16.5" customHeight="1">
      <c r="A139" s="36"/>
      <c r="B139" s="162"/>
      <c r="C139" s="181" t="s">
        <v>732</v>
      </c>
      <c r="D139" s="181" t="s">
        <v>149</v>
      </c>
      <c r="E139" s="182" t="s">
        <v>2125</v>
      </c>
      <c r="F139" s="183" t="s">
        <v>2126</v>
      </c>
      <c r="G139" s="184" t="s">
        <v>294</v>
      </c>
      <c r="H139" s="185">
        <v>9</v>
      </c>
      <c r="I139" s="186"/>
      <c r="J139" s="187">
        <f>ROUND(I139*H139,2)</f>
        <v>0</v>
      </c>
      <c r="K139" s="183" t="s">
        <v>3</v>
      </c>
      <c r="L139" s="188"/>
      <c r="M139" s="189" t="s">
        <v>3</v>
      </c>
      <c r="N139" s="190" t="s">
        <v>42</v>
      </c>
      <c r="O139" s="70"/>
      <c r="P139" s="172">
        <f>O139*H139</f>
        <v>0</v>
      </c>
      <c r="Q139" s="172">
        <v>0</v>
      </c>
      <c r="R139" s="172">
        <f>Q139*H139</f>
        <v>0</v>
      </c>
      <c r="S139" s="172">
        <v>0</v>
      </c>
      <c r="T139" s="173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74" t="s">
        <v>152</v>
      </c>
      <c r="AT139" s="174" t="s">
        <v>149</v>
      </c>
      <c r="AU139" s="174" t="s">
        <v>79</v>
      </c>
      <c r="AY139" s="17" t="s">
        <v>135</v>
      </c>
      <c r="BE139" s="175">
        <f>IF(N139="základní",J139,0)</f>
        <v>0</v>
      </c>
      <c r="BF139" s="175">
        <f>IF(N139="snížená",J139,0)</f>
        <v>0</v>
      </c>
      <c r="BG139" s="175">
        <f>IF(N139="zákl. přenesená",J139,0)</f>
        <v>0</v>
      </c>
      <c r="BH139" s="175">
        <f>IF(N139="sníž. přenesená",J139,0)</f>
        <v>0</v>
      </c>
      <c r="BI139" s="175">
        <f>IF(N139="nulová",J139,0)</f>
        <v>0</v>
      </c>
      <c r="BJ139" s="17" t="s">
        <v>79</v>
      </c>
      <c r="BK139" s="175">
        <f>ROUND(I139*H139,2)</f>
        <v>0</v>
      </c>
      <c r="BL139" s="17" t="s">
        <v>144</v>
      </c>
      <c r="BM139" s="174" t="s">
        <v>425</v>
      </c>
    </row>
    <row r="140" s="2" customFormat="1" ht="16.5" customHeight="1">
      <c r="A140" s="36"/>
      <c r="B140" s="162"/>
      <c r="C140" s="181" t="s">
        <v>718</v>
      </c>
      <c r="D140" s="181" t="s">
        <v>149</v>
      </c>
      <c r="E140" s="182" t="s">
        <v>2127</v>
      </c>
      <c r="F140" s="183" t="s">
        <v>2128</v>
      </c>
      <c r="G140" s="184" t="s">
        <v>294</v>
      </c>
      <c r="H140" s="185">
        <v>21</v>
      </c>
      <c r="I140" s="186"/>
      <c r="J140" s="187">
        <f>ROUND(I140*H140,2)</f>
        <v>0</v>
      </c>
      <c r="K140" s="183" t="s">
        <v>3</v>
      </c>
      <c r="L140" s="188"/>
      <c r="M140" s="189" t="s">
        <v>3</v>
      </c>
      <c r="N140" s="190" t="s">
        <v>42</v>
      </c>
      <c r="O140" s="70"/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74" t="s">
        <v>152</v>
      </c>
      <c r="AT140" s="174" t="s">
        <v>149</v>
      </c>
      <c r="AU140" s="174" t="s">
        <v>79</v>
      </c>
      <c r="AY140" s="17" t="s">
        <v>135</v>
      </c>
      <c r="BE140" s="175">
        <f>IF(N140="základní",J140,0)</f>
        <v>0</v>
      </c>
      <c r="BF140" s="175">
        <f>IF(N140="snížená",J140,0)</f>
        <v>0</v>
      </c>
      <c r="BG140" s="175">
        <f>IF(N140="zákl. přenesená",J140,0)</f>
        <v>0</v>
      </c>
      <c r="BH140" s="175">
        <f>IF(N140="sníž. přenesená",J140,0)</f>
        <v>0</v>
      </c>
      <c r="BI140" s="175">
        <f>IF(N140="nulová",J140,0)</f>
        <v>0</v>
      </c>
      <c r="BJ140" s="17" t="s">
        <v>79</v>
      </c>
      <c r="BK140" s="175">
        <f>ROUND(I140*H140,2)</f>
        <v>0</v>
      </c>
      <c r="BL140" s="17" t="s">
        <v>144</v>
      </c>
      <c r="BM140" s="174" t="s">
        <v>920</v>
      </c>
    </row>
    <row r="141" s="2" customFormat="1" ht="16.5" customHeight="1">
      <c r="A141" s="36"/>
      <c r="B141" s="162"/>
      <c r="C141" s="163" t="s">
        <v>723</v>
      </c>
      <c r="D141" s="163" t="s">
        <v>139</v>
      </c>
      <c r="E141" s="164" t="s">
        <v>2129</v>
      </c>
      <c r="F141" s="165" t="s">
        <v>2130</v>
      </c>
      <c r="G141" s="166" t="s">
        <v>294</v>
      </c>
      <c r="H141" s="167">
        <v>110</v>
      </c>
      <c r="I141" s="168"/>
      <c r="J141" s="169">
        <f>ROUND(I141*H141,2)</f>
        <v>0</v>
      </c>
      <c r="K141" s="165" t="s">
        <v>3</v>
      </c>
      <c r="L141" s="37"/>
      <c r="M141" s="170" t="s">
        <v>3</v>
      </c>
      <c r="N141" s="171" t="s">
        <v>42</v>
      </c>
      <c r="O141" s="70"/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74" t="s">
        <v>144</v>
      </c>
      <c r="AT141" s="174" t="s">
        <v>139</v>
      </c>
      <c r="AU141" s="174" t="s">
        <v>79</v>
      </c>
      <c r="AY141" s="17" t="s">
        <v>135</v>
      </c>
      <c r="BE141" s="175">
        <f>IF(N141="základní",J141,0)</f>
        <v>0</v>
      </c>
      <c r="BF141" s="175">
        <f>IF(N141="snížená",J141,0)</f>
        <v>0</v>
      </c>
      <c r="BG141" s="175">
        <f>IF(N141="zákl. přenesená",J141,0)</f>
        <v>0</v>
      </c>
      <c r="BH141" s="175">
        <f>IF(N141="sníž. přenesená",J141,0)</f>
        <v>0</v>
      </c>
      <c r="BI141" s="175">
        <f>IF(N141="nulová",J141,0)</f>
        <v>0</v>
      </c>
      <c r="BJ141" s="17" t="s">
        <v>79</v>
      </c>
      <c r="BK141" s="175">
        <f>ROUND(I141*H141,2)</f>
        <v>0</v>
      </c>
      <c r="BL141" s="17" t="s">
        <v>144</v>
      </c>
      <c r="BM141" s="174" t="s">
        <v>925</v>
      </c>
    </row>
    <row r="142" s="2" customFormat="1" ht="16.5" customHeight="1">
      <c r="A142" s="36"/>
      <c r="B142" s="162"/>
      <c r="C142" s="181" t="s">
        <v>692</v>
      </c>
      <c r="D142" s="181" t="s">
        <v>149</v>
      </c>
      <c r="E142" s="182" t="s">
        <v>2131</v>
      </c>
      <c r="F142" s="183" t="s">
        <v>2132</v>
      </c>
      <c r="G142" s="184" t="s">
        <v>294</v>
      </c>
      <c r="H142" s="185">
        <v>50</v>
      </c>
      <c r="I142" s="186"/>
      <c r="J142" s="187">
        <f>ROUND(I142*H142,2)</f>
        <v>0</v>
      </c>
      <c r="K142" s="183" t="s">
        <v>3</v>
      </c>
      <c r="L142" s="188"/>
      <c r="M142" s="189" t="s">
        <v>3</v>
      </c>
      <c r="N142" s="190" t="s">
        <v>42</v>
      </c>
      <c r="O142" s="70"/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174" t="s">
        <v>152</v>
      </c>
      <c r="AT142" s="174" t="s">
        <v>149</v>
      </c>
      <c r="AU142" s="174" t="s">
        <v>79</v>
      </c>
      <c r="AY142" s="17" t="s">
        <v>135</v>
      </c>
      <c r="BE142" s="175">
        <f>IF(N142="základní",J142,0)</f>
        <v>0</v>
      </c>
      <c r="BF142" s="175">
        <f>IF(N142="snížená",J142,0)</f>
        <v>0</v>
      </c>
      <c r="BG142" s="175">
        <f>IF(N142="zákl. přenesená",J142,0)</f>
        <v>0</v>
      </c>
      <c r="BH142" s="175">
        <f>IF(N142="sníž. přenesená",J142,0)</f>
        <v>0</v>
      </c>
      <c r="BI142" s="175">
        <f>IF(N142="nulová",J142,0)</f>
        <v>0</v>
      </c>
      <c r="BJ142" s="17" t="s">
        <v>79</v>
      </c>
      <c r="BK142" s="175">
        <f>ROUND(I142*H142,2)</f>
        <v>0</v>
      </c>
      <c r="BL142" s="17" t="s">
        <v>144</v>
      </c>
      <c r="BM142" s="174" t="s">
        <v>890</v>
      </c>
    </row>
    <row r="143" s="2" customFormat="1" ht="16.5" customHeight="1">
      <c r="A143" s="36"/>
      <c r="B143" s="162"/>
      <c r="C143" s="181" t="s">
        <v>384</v>
      </c>
      <c r="D143" s="181" t="s">
        <v>149</v>
      </c>
      <c r="E143" s="182" t="s">
        <v>2133</v>
      </c>
      <c r="F143" s="183" t="s">
        <v>2134</v>
      </c>
      <c r="G143" s="184" t="s">
        <v>294</v>
      </c>
      <c r="H143" s="185">
        <v>10</v>
      </c>
      <c r="I143" s="186"/>
      <c r="J143" s="187">
        <f>ROUND(I143*H143,2)</f>
        <v>0</v>
      </c>
      <c r="K143" s="183" t="s">
        <v>3</v>
      </c>
      <c r="L143" s="188"/>
      <c r="M143" s="189" t="s">
        <v>3</v>
      </c>
      <c r="N143" s="190" t="s">
        <v>42</v>
      </c>
      <c r="O143" s="70"/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74" t="s">
        <v>152</v>
      </c>
      <c r="AT143" s="174" t="s">
        <v>149</v>
      </c>
      <c r="AU143" s="174" t="s">
        <v>79</v>
      </c>
      <c r="AY143" s="17" t="s">
        <v>135</v>
      </c>
      <c r="BE143" s="175">
        <f>IF(N143="základní",J143,0)</f>
        <v>0</v>
      </c>
      <c r="BF143" s="175">
        <f>IF(N143="snížená",J143,0)</f>
        <v>0</v>
      </c>
      <c r="BG143" s="175">
        <f>IF(N143="zákl. přenesená",J143,0)</f>
        <v>0</v>
      </c>
      <c r="BH143" s="175">
        <f>IF(N143="sníž. přenesená",J143,0)</f>
        <v>0</v>
      </c>
      <c r="BI143" s="175">
        <f>IF(N143="nulová",J143,0)</f>
        <v>0</v>
      </c>
      <c r="BJ143" s="17" t="s">
        <v>79</v>
      </c>
      <c r="BK143" s="175">
        <f>ROUND(I143*H143,2)</f>
        <v>0</v>
      </c>
      <c r="BL143" s="17" t="s">
        <v>144</v>
      </c>
      <c r="BM143" s="174" t="s">
        <v>897</v>
      </c>
    </row>
    <row r="144" s="2" customFormat="1" ht="16.5" customHeight="1">
      <c r="A144" s="36"/>
      <c r="B144" s="162"/>
      <c r="C144" s="181" t="s">
        <v>389</v>
      </c>
      <c r="D144" s="181" t="s">
        <v>149</v>
      </c>
      <c r="E144" s="182" t="s">
        <v>2135</v>
      </c>
      <c r="F144" s="183" t="s">
        <v>2136</v>
      </c>
      <c r="G144" s="184" t="s">
        <v>294</v>
      </c>
      <c r="H144" s="185">
        <v>30</v>
      </c>
      <c r="I144" s="186"/>
      <c r="J144" s="187">
        <f>ROUND(I144*H144,2)</f>
        <v>0</v>
      </c>
      <c r="K144" s="183" t="s">
        <v>3</v>
      </c>
      <c r="L144" s="188"/>
      <c r="M144" s="189" t="s">
        <v>3</v>
      </c>
      <c r="N144" s="190" t="s">
        <v>42</v>
      </c>
      <c r="O144" s="70"/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74" t="s">
        <v>152</v>
      </c>
      <c r="AT144" s="174" t="s">
        <v>149</v>
      </c>
      <c r="AU144" s="174" t="s">
        <v>79</v>
      </c>
      <c r="AY144" s="17" t="s">
        <v>135</v>
      </c>
      <c r="BE144" s="175">
        <f>IF(N144="základní",J144,0)</f>
        <v>0</v>
      </c>
      <c r="BF144" s="175">
        <f>IF(N144="snížená",J144,0)</f>
        <v>0</v>
      </c>
      <c r="BG144" s="175">
        <f>IF(N144="zákl. přenesená",J144,0)</f>
        <v>0</v>
      </c>
      <c r="BH144" s="175">
        <f>IF(N144="sníž. přenesená",J144,0)</f>
        <v>0</v>
      </c>
      <c r="BI144" s="175">
        <f>IF(N144="nulová",J144,0)</f>
        <v>0</v>
      </c>
      <c r="BJ144" s="17" t="s">
        <v>79</v>
      </c>
      <c r="BK144" s="175">
        <f>ROUND(I144*H144,2)</f>
        <v>0</v>
      </c>
      <c r="BL144" s="17" t="s">
        <v>144</v>
      </c>
      <c r="BM144" s="174" t="s">
        <v>430</v>
      </c>
    </row>
    <row r="145" s="2" customFormat="1" ht="16.5" customHeight="1">
      <c r="A145" s="36"/>
      <c r="B145" s="162"/>
      <c r="C145" s="181" t="s">
        <v>394</v>
      </c>
      <c r="D145" s="181" t="s">
        <v>149</v>
      </c>
      <c r="E145" s="182" t="s">
        <v>2137</v>
      </c>
      <c r="F145" s="183" t="s">
        <v>2138</v>
      </c>
      <c r="G145" s="184" t="s">
        <v>294</v>
      </c>
      <c r="H145" s="185">
        <v>10</v>
      </c>
      <c r="I145" s="186"/>
      <c r="J145" s="187">
        <f>ROUND(I145*H145,2)</f>
        <v>0</v>
      </c>
      <c r="K145" s="183" t="s">
        <v>3</v>
      </c>
      <c r="L145" s="188"/>
      <c r="M145" s="189" t="s">
        <v>3</v>
      </c>
      <c r="N145" s="190" t="s">
        <v>42</v>
      </c>
      <c r="O145" s="70"/>
      <c r="P145" s="172">
        <f>O145*H145</f>
        <v>0</v>
      </c>
      <c r="Q145" s="172">
        <v>0</v>
      </c>
      <c r="R145" s="172">
        <f>Q145*H145</f>
        <v>0</v>
      </c>
      <c r="S145" s="172">
        <v>0</v>
      </c>
      <c r="T145" s="173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74" t="s">
        <v>152</v>
      </c>
      <c r="AT145" s="174" t="s">
        <v>149</v>
      </c>
      <c r="AU145" s="174" t="s">
        <v>79</v>
      </c>
      <c r="AY145" s="17" t="s">
        <v>135</v>
      </c>
      <c r="BE145" s="175">
        <f>IF(N145="základní",J145,0)</f>
        <v>0</v>
      </c>
      <c r="BF145" s="175">
        <f>IF(N145="snížená",J145,0)</f>
        <v>0</v>
      </c>
      <c r="BG145" s="175">
        <f>IF(N145="zákl. přenesená",J145,0)</f>
        <v>0</v>
      </c>
      <c r="BH145" s="175">
        <f>IF(N145="sníž. přenesená",J145,0)</f>
        <v>0</v>
      </c>
      <c r="BI145" s="175">
        <f>IF(N145="nulová",J145,0)</f>
        <v>0</v>
      </c>
      <c r="BJ145" s="17" t="s">
        <v>79</v>
      </c>
      <c r="BK145" s="175">
        <f>ROUND(I145*H145,2)</f>
        <v>0</v>
      </c>
      <c r="BL145" s="17" t="s">
        <v>144</v>
      </c>
      <c r="BM145" s="174" t="s">
        <v>611</v>
      </c>
    </row>
    <row r="146" s="2" customFormat="1" ht="16.5" customHeight="1">
      <c r="A146" s="36"/>
      <c r="B146" s="162"/>
      <c r="C146" s="181" t="s">
        <v>625</v>
      </c>
      <c r="D146" s="181" t="s">
        <v>149</v>
      </c>
      <c r="E146" s="182" t="s">
        <v>2139</v>
      </c>
      <c r="F146" s="183" t="s">
        <v>2140</v>
      </c>
      <c r="G146" s="184" t="s">
        <v>294</v>
      </c>
      <c r="H146" s="185">
        <v>10</v>
      </c>
      <c r="I146" s="186"/>
      <c r="J146" s="187">
        <f>ROUND(I146*H146,2)</f>
        <v>0</v>
      </c>
      <c r="K146" s="183" t="s">
        <v>3</v>
      </c>
      <c r="L146" s="188"/>
      <c r="M146" s="189" t="s">
        <v>3</v>
      </c>
      <c r="N146" s="190" t="s">
        <v>42</v>
      </c>
      <c r="O146" s="70"/>
      <c r="P146" s="172">
        <f>O146*H146</f>
        <v>0</v>
      </c>
      <c r="Q146" s="172">
        <v>0</v>
      </c>
      <c r="R146" s="172">
        <f>Q146*H146</f>
        <v>0</v>
      </c>
      <c r="S146" s="172">
        <v>0</v>
      </c>
      <c r="T146" s="173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74" t="s">
        <v>152</v>
      </c>
      <c r="AT146" s="174" t="s">
        <v>149</v>
      </c>
      <c r="AU146" s="174" t="s">
        <v>79</v>
      </c>
      <c r="AY146" s="17" t="s">
        <v>135</v>
      </c>
      <c r="BE146" s="175">
        <f>IF(N146="základní",J146,0)</f>
        <v>0</v>
      </c>
      <c r="BF146" s="175">
        <f>IF(N146="snížená",J146,0)</f>
        <v>0</v>
      </c>
      <c r="BG146" s="175">
        <f>IF(N146="zákl. přenesená",J146,0)</f>
        <v>0</v>
      </c>
      <c r="BH146" s="175">
        <f>IF(N146="sníž. přenesená",J146,0)</f>
        <v>0</v>
      </c>
      <c r="BI146" s="175">
        <f>IF(N146="nulová",J146,0)</f>
        <v>0</v>
      </c>
      <c r="BJ146" s="17" t="s">
        <v>79</v>
      </c>
      <c r="BK146" s="175">
        <f>ROUND(I146*H146,2)</f>
        <v>0</v>
      </c>
      <c r="BL146" s="17" t="s">
        <v>144</v>
      </c>
      <c r="BM146" s="174" t="s">
        <v>591</v>
      </c>
    </row>
    <row r="147" s="2" customFormat="1" ht="16.5" customHeight="1">
      <c r="A147" s="36"/>
      <c r="B147" s="162"/>
      <c r="C147" s="163" t="s">
        <v>630</v>
      </c>
      <c r="D147" s="163" t="s">
        <v>139</v>
      </c>
      <c r="E147" s="164" t="s">
        <v>2141</v>
      </c>
      <c r="F147" s="165" t="s">
        <v>2142</v>
      </c>
      <c r="G147" s="166" t="s">
        <v>186</v>
      </c>
      <c r="H147" s="167">
        <v>29</v>
      </c>
      <c r="I147" s="168"/>
      <c r="J147" s="169">
        <f>ROUND(I147*H147,2)</f>
        <v>0</v>
      </c>
      <c r="K147" s="165" t="s">
        <v>3</v>
      </c>
      <c r="L147" s="37"/>
      <c r="M147" s="170" t="s">
        <v>3</v>
      </c>
      <c r="N147" s="171" t="s">
        <v>42</v>
      </c>
      <c r="O147" s="70"/>
      <c r="P147" s="172">
        <f>O147*H147</f>
        <v>0</v>
      </c>
      <c r="Q147" s="172">
        <v>0</v>
      </c>
      <c r="R147" s="172">
        <f>Q147*H147</f>
        <v>0</v>
      </c>
      <c r="S147" s="172">
        <v>0</v>
      </c>
      <c r="T147" s="173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74" t="s">
        <v>144</v>
      </c>
      <c r="AT147" s="174" t="s">
        <v>139</v>
      </c>
      <c r="AU147" s="174" t="s">
        <v>79</v>
      </c>
      <c r="AY147" s="17" t="s">
        <v>135</v>
      </c>
      <c r="BE147" s="175">
        <f>IF(N147="základní",J147,0)</f>
        <v>0</v>
      </c>
      <c r="BF147" s="175">
        <f>IF(N147="snížená",J147,0)</f>
        <v>0</v>
      </c>
      <c r="BG147" s="175">
        <f>IF(N147="zákl. přenesená",J147,0)</f>
        <v>0</v>
      </c>
      <c r="BH147" s="175">
        <f>IF(N147="sníž. přenesená",J147,0)</f>
        <v>0</v>
      </c>
      <c r="BI147" s="175">
        <f>IF(N147="nulová",J147,0)</f>
        <v>0</v>
      </c>
      <c r="BJ147" s="17" t="s">
        <v>79</v>
      </c>
      <c r="BK147" s="175">
        <f>ROUND(I147*H147,2)</f>
        <v>0</v>
      </c>
      <c r="BL147" s="17" t="s">
        <v>144</v>
      </c>
      <c r="BM147" s="174" t="s">
        <v>606</v>
      </c>
    </row>
    <row r="148" s="2" customFormat="1" ht="16.5" customHeight="1">
      <c r="A148" s="36"/>
      <c r="B148" s="162"/>
      <c r="C148" s="181" t="s">
        <v>1215</v>
      </c>
      <c r="D148" s="181" t="s">
        <v>149</v>
      </c>
      <c r="E148" s="182" t="s">
        <v>2143</v>
      </c>
      <c r="F148" s="183" t="s">
        <v>2144</v>
      </c>
      <c r="G148" s="184" t="s">
        <v>186</v>
      </c>
      <c r="H148" s="185">
        <v>1</v>
      </c>
      <c r="I148" s="186"/>
      <c r="J148" s="187">
        <f>ROUND(I148*H148,2)</f>
        <v>0</v>
      </c>
      <c r="K148" s="183" t="s">
        <v>3</v>
      </c>
      <c r="L148" s="188"/>
      <c r="M148" s="189" t="s">
        <v>3</v>
      </c>
      <c r="N148" s="190" t="s">
        <v>42</v>
      </c>
      <c r="O148" s="70"/>
      <c r="P148" s="172">
        <f>O148*H148</f>
        <v>0</v>
      </c>
      <c r="Q148" s="172">
        <v>0</v>
      </c>
      <c r="R148" s="172">
        <f>Q148*H148</f>
        <v>0</v>
      </c>
      <c r="S148" s="172">
        <v>0</v>
      </c>
      <c r="T148" s="173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74" t="s">
        <v>152</v>
      </c>
      <c r="AT148" s="174" t="s">
        <v>149</v>
      </c>
      <c r="AU148" s="174" t="s">
        <v>79</v>
      </c>
      <c r="AY148" s="17" t="s">
        <v>135</v>
      </c>
      <c r="BE148" s="175">
        <f>IF(N148="základní",J148,0)</f>
        <v>0</v>
      </c>
      <c r="BF148" s="175">
        <f>IF(N148="snížená",J148,0)</f>
        <v>0</v>
      </c>
      <c r="BG148" s="175">
        <f>IF(N148="zákl. přenesená",J148,0)</f>
        <v>0</v>
      </c>
      <c r="BH148" s="175">
        <f>IF(N148="sníž. přenesená",J148,0)</f>
        <v>0</v>
      </c>
      <c r="BI148" s="175">
        <f>IF(N148="nulová",J148,0)</f>
        <v>0</v>
      </c>
      <c r="BJ148" s="17" t="s">
        <v>79</v>
      </c>
      <c r="BK148" s="175">
        <f>ROUND(I148*H148,2)</f>
        <v>0</v>
      </c>
      <c r="BL148" s="17" t="s">
        <v>144</v>
      </c>
      <c r="BM148" s="174" t="s">
        <v>581</v>
      </c>
    </row>
    <row r="149" s="2" customFormat="1" ht="16.5" customHeight="1">
      <c r="A149" s="36"/>
      <c r="B149" s="162"/>
      <c r="C149" s="181" t="s">
        <v>1145</v>
      </c>
      <c r="D149" s="181" t="s">
        <v>149</v>
      </c>
      <c r="E149" s="182" t="s">
        <v>2145</v>
      </c>
      <c r="F149" s="183" t="s">
        <v>2146</v>
      </c>
      <c r="G149" s="184" t="s">
        <v>186</v>
      </c>
      <c r="H149" s="185">
        <v>3</v>
      </c>
      <c r="I149" s="186"/>
      <c r="J149" s="187">
        <f>ROUND(I149*H149,2)</f>
        <v>0</v>
      </c>
      <c r="K149" s="183" t="s">
        <v>3</v>
      </c>
      <c r="L149" s="188"/>
      <c r="M149" s="189" t="s">
        <v>3</v>
      </c>
      <c r="N149" s="190" t="s">
        <v>42</v>
      </c>
      <c r="O149" s="70"/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74" t="s">
        <v>152</v>
      </c>
      <c r="AT149" s="174" t="s">
        <v>149</v>
      </c>
      <c r="AU149" s="174" t="s">
        <v>79</v>
      </c>
      <c r="AY149" s="17" t="s">
        <v>135</v>
      </c>
      <c r="BE149" s="175">
        <f>IF(N149="základní",J149,0)</f>
        <v>0</v>
      </c>
      <c r="BF149" s="175">
        <f>IF(N149="snížená",J149,0)</f>
        <v>0</v>
      </c>
      <c r="BG149" s="175">
        <f>IF(N149="zákl. přenesená",J149,0)</f>
        <v>0</v>
      </c>
      <c r="BH149" s="175">
        <f>IF(N149="sníž. přenesená",J149,0)</f>
        <v>0</v>
      </c>
      <c r="BI149" s="175">
        <f>IF(N149="nulová",J149,0)</f>
        <v>0</v>
      </c>
      <c r="BJ149" s="17" t="s">
        <v>79</v>
      </c>
      <c r="BK149" s="175">
        <f>ROUND(I149*H149,2)</f>
        <v>0</v>
      </c>
      <c r="BL149" s="17" t="s">
        <v>144</v>
      </c>
      <c r="BM149" s="174" t="s">
        <v>596</v>
      </c>
    </row>
    <row r="150" s="2" customFormat="1" ht="16.5" customHeight="1">
      <c r="A150" s="36"/>
      <c r="B150" s="162"/>
      <c r="C150" s="181" t="s">
        <v>1221</v>
      </c>
      <c r="D150" s="181" t="s">
        <v>149</v>
      </c>
      <c r="E150" s="182" t="s">
        <v>2147</v>
      </c>
      <c r="F150" s="183" t="s">
        <v>2148</v>
      </c>
      <c r="G150" s="184" t="s">
        <v>186</v>
      </c>
      <c r="H150" s="185">
        <v>1</v>
      </c>
      <c r="I150" s="186"/>
      <c r="J150" s="187">
        <f>ROUND(I150*H150,2)</f>
        <v>0</v>
      </c>
      <c r="K150" s="183" t="s">
        <v>3</v>
      </c>
      <c r="L150" s="188"/>
      <c r="M150" s="189" t="s">
        <v>3</v>
      </c>
      <c r="N150" s="190" t="s">
        <v>42</v>
      </c>
      <c r="O150" s="70"/>
      <c r="P150" s="172">
        <f>O150*H150</f>
        <v>0</v>
      </c>
      <c r="Q150" s="172">
        <v>0</v>
      </c>
      <c r="R150" s="172">
        <f>Q150*H150</f>
        <v>0</v>
      </c>
      <c r="S150" s="172">
        <v>0</v>
      </c>
      <c r="T150" s="173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74" t="s">
        <v>152</v>
      </c>
      <c r="AT150" s="174" t="s">
        <v>149</v>
      </c>
      <c r="AU150" s="174" t="s">
        <v>79</v>
      </c>
      <c r="AY150" s="17" t="s">
        <v>135</v>
      </c>
      <c r="BE150" s="175">
        <f>IF(N150="základní",J150,0)</f>
        <v>0</v>
      </c>
      <c r="BF150" s="175">
        <f>IF(N150="snížená",J150,0)</f>
        <v>0</v>
      </c>
      <c r="BG150" s="175">
        <f>IF(N150="zákl. přenesená",J150,0)</f>
        <v>0</v>
      </c>
      <c r="BH150" s="175">
        <f>IF(N150="sníž. přenesená",J150,0)</f>
        <v>0</v>
      </c>
      <c r="BI150" s="175">
        <f>IF(N150="nulová",J150,0)</f>
        <v>0</v>
      </c>
      <c r="BJ150" s="17" t="s">
        <v>79</v>
      </c>
      <c r="BK150" s="175">
        <f>ROUND(I150*H150,2)</f>
        <v>0</v>
      </c>
      <c r="BL150" s="17" t="s">
        <v>144</v>
      </c>
      <c r="BM150" s="174" t="s">
        <v>364</v>
      </c>
    </row>
    <row r="151" s="2" customFormat="1" ht="16.5" customHeight="1">
      <c r="A151" s="36"/>
      <c r="B151" s="162"/>
      <c r="C151" s="181" t="s">
        <v>1031</v>
      </c>
      <c r="D151" s="181" t="s">
        <v>149</v>
      </c>
      <c r="E151" s="182" t="s">
        <v>2149</v>
      </c>
      <c r="F151" s="183" t="s">
        <v>2150</v>
      </c>
      <c r="G151" s="184" t="s">
        <v>186</v>
      </c>
      <c r="H151" s="185">
        <v>9</v>
      </c>
      <c r="I151" s="186"/>
      <c r="J151" s="187">
        <f>ROUND(I151*H151,2)</f>
        <v>0</v>
      </c>
      <c r="K151" s="183" t="s">
        <v>3</v>
      </c>
      <c r="L151" s="188"/>
      <c r="M151" s="189" t="s">
        <v>3</v>
      </c>
      <c r="N151" s="190" t="s">
        <v>42</v>
      </c>
      <c r="O151" s="70"/>
      <c r="P151" s="172">
        <f>O151*H151</f>
        <v>0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74" t="s">
        <v>152</v>
      </c>
      <c r="AT151" s="174" t="s">
        <v>149</v>
      </c>
      <c r="AU151" s="174" t="s">
        <v>79</v>
      </c>
      <c r="AY151" s="17" t="s">
        <v>135</v>
      </c>
      <c r="BE151" s="175">
        <f>IF(N151="základní",J151,0)</f>
        <v>0</v>
      </c>
      <c r="BF151" s="175">
        <f>IF(N151="snížená",J151,0)</f>
        <v>0</v>
      </c>
      <c r="BG151" s="175">
        <f>IF(N151="zákl. přenesená",J151,0)</f>
        <v>0</v>
      </c>
      <c r="BH151" s="175">
        <f>IF(N151="sníž. přenesená",J151,0)</f>
        <v>0</v>
      </c>
      <c r="BI151" s="175">
        <f>IF(N151="nulová",J151,0)</f>
        <v>0</v>
      </c>
      <c r="BJ151" s="17" t="s">
        <v>79</v>
      </c>
      <c r="BK151" s="175">
        <f>ROUND(I151*H151,2)</f>
        <v>0</v>
      </c>
      <c r="BL151" s="17" t="s">
        <v>144</v>
      </c>
      <c r="BM151" s="174" t="s">
        <v>755</v>
      </c>
    </row>
    <row r="152" s="2" customFormat="1" ht="16.5" customHeight="1">
      <c r="A152" s="36"/>
      <c r="B152" s="162"/>
      <c r="C152" s="181" t="s">
        <v>970</v>
      </c>
      <c r="D152" s="181" t="s">
        <v>149</v>
      </c>
      <c r="E152" s="182" t="s">
        <v>2151</v>
      </c>
      <c r="F152" s="183" t="s">
        <v>2152</v>
      </c>
      <c r="G152" s="184" t="s">
        <v>186</v>
      </c>
      <c r="H152" s="185">
        <v>4</v>
      </c>
      <c r="I152" s="186"/>
      <c r="J152" s="187">
        <f>ROUND(I152*H152,2)</f>
        <v>0</v>
      </c>
      <c r="K152" s="183" t="s">
        <v>3</v>
      </c>
      <c r="L152" s="188"/>
      <c r="M152" s="189" t="s">
        <v>3</v>
      </c>
      <c r="N152" s="190" t="s">
        <v>42</v>
      </c>
      <c r="O152" s="70"/>
      <c r="P152" s="172">
        <f>O152*H152</f>
        <v>0</v>
      </c>
      <c r="Q152" s="172">
        <v>0</v>
      </c>
      <c r="R152" s="172">
        <f>Q152*H152</f>
        <v>0</v>
      </c>
      <c r="S152" s="172">
        <v>0</v>
      </c>
      <c r="T152" s="173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74" t="s">
        <v>152</v>
      </c>
      <c r="AT152" s="174" t="s">
        <v>149</v>
      </c>
      <c r="AU152" s="174" t="s">
        <v>79</v>
      </c>
      <c r="AY152" s="17" t="s">
        <v>135</v>
      </c>
      <c r="BE152" s="175">
        <f>IF(N152="základní",J152,0)</f>
        <v>0</v>
      </c>
      <c r="BF152" s="175">
        <f>IF(N152="snížená",J152,0)</f>
        <v>0</v>
      </c>
      <c r="BG152" s="175">
        <f>IF(N152="zákl. přenesená",J152,0)</f>
        <v>0</v>
      </c>
      <c r="BH152" s="175">
        <f>IF(N152="sníž. přenesená",J152,0)</f>
        <v>0</v>
      </c>
      <c r="BI152" s="175">
        <f>IF(N152="nulová",J152,0)</f>
        <v>0</v>
      </c>
      <c r="BJ152" s="17" t="s">
        <v>79</v>
      </c>
      <c r="BK152" s="175">
        <f>ROUND(I152*H152,2)</f>
        <v>0</v>
      </c>
      <c r="BL152" s="17" t="s">
        <v>144</v>
      </c>
      <c r="BM152" s="174" t="s">
        <v>828</v>
      </c>
    </row>
    <row r="153" s="2" customFormat="1" ht="16.5" customHeight="1">
      <c r="A153" s="36"/>
      <c r="B153" s="162"/>
      <c r="C153" s="181" t="s">
        <v>1151</v>
      </c>
      <c r="D153" s="181" t="s">
        <v>149</v>
      </c>
      <c r="E153" s="182" t="s">
        <v>2153</v>
      </c>
      <c r="F153" s="183" t="s">
        <v>2154</v>
      </c>
      <c r="G153" s="184" t="s">
        <v>186</v>
      </c>
      <c r="H153" s="185">
        <v>7</v>
      </c>
      <c r="I153" s="186"/>
      <c r="J153" s="187">
        <f>ROUND(I153*H153,2)</f>
        <v>0</v>
      </c>
      <c r="K153" s="183" t="s">
        <v>3</v>
      </c>
      <c r="L153" s="188"/>
      <c r="M153" s="189" t="s">
        <v>3</v>
      </c>
      <c r="N153" s="190" t="s">
        <v>42</v>
      </c>
      <c r="O153" s="70"/>
      <c r="P153" s="172">
        <f>O153*H153</f>
        <v>0</v>
      </c>
      <c r="Q153" s="172">
        <v>0</v>
      </c>
      <c r="R153" s="172">
        <f>Q153*H153</f>
        <v>0</v>
      </c>
      <c r="S153" s="172">
        <v>0</v>
      </c>
      <c r="T153" s="173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74" t="s">
        <v>152</v>
      </c>
      <c r="AT153" s="174" t="s">
        <v>149</v>
      </c>
      <c r="AU153" s="174" t="s">
        <v>79</v>
      </c>
      <c r="AY153" s="17" t="s">
        <v>135</v>
      </c>
      <c r="BE153" s="175">
        <f>IF(N153="základní",J153,0)</f>
        <v>0</v>
      </c>
      <c r="BF153" s="175">
        <f>IF(N153="snížená",J153,0)</f>
        <v>0</v>
      </c>
      <c r="BG153" s="175">
        <f>IF(N153="zákl. přenesená",J153,0)</f>
        <v>0</v>
      </c>
      <c r="BH153" s="175">
        <f>IF(N153="sníž. přenesená",J153,0)</f>
        <v>0</v>
      </c>
      <c r="BI153" s="175">
        <f>IF(N153="nulová",J153,0)</f>
        <v>0</v>
      </c>
      <c r="BJ153" s="17" t="s">
        <v>79</v>
      </c>
      <c r="BK153" s="175">
        <f>ROUND(I153*H153,2)</f>
        <v>0</v>
      </c>
      <c r="BL153" s="17" t="s">
        <v>144</v>
      </c>
      <c r="BM153" s="174" t="s">
        <v>837</v>
      </c>
    </row>
    <row r="154" s="2" customFormat="1" ht="16.5" customHeight="1">
      <c r="A154" s="36"/>
      <c r="B154" s="162"/>
      <c r="C154" s="181" t="s">
        <v>1233</v>
      </c>
      <c r="D154" s="181" t="s">
        <v>149</v>
      </c>
      <c r="E154" s="182" t="s">
        <v>2155</v>
      </c>
      <c r="F154" s="183" t="s">
        <v>2156</v>
      </c>
      <c r="G154" s="184" t="s">
        <v>186</v>
      </c>
      <c r="H154" s="185">
        <v>4</v>
      </c>
      <c r="I154" s="186"/>
      <c r="J154" s="187">
        <f>ROUND(I154*H154,2)</f>
        <v>0</v>
      </c>
      <c r="K154" s="183" t="s">
        <v>3</v>
      </c>
      <c r="L154" s="188"/>
      <c r="M154" s="189" t="s">
        <v>3</v>
      </c>
      <c r="N154" s="190" t="s">
        <v>42</v>
      </c>
      <c r="O154" s="70"/>
      <c r="P154" s="172">
        <f>O154*H154</f>
        <v>0</v>
      </c>
      <c r="Q154" s="172">
        <v>0</v>
      </c>
      <c r="R154" s="172">
        <f>Q154*H154</f>
        <v>0</v>
      </c>
      <c r="S154" s="172">
        <v>0</v>
      </c>
      <c r="T154" s="173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74" t="s">
        <v>152</v>
      </c>
      <c r="AT154" s="174" t="s">
        <v>149</v>
      </c>
      <c r="AU154" s="174" t="s">
        <v>79</v>
      </c>
      <c r="AY154" s="17" t="s">
        <v>135</v>
      </c>
      <c r="BE154" s="175">
        <f>IF(N154="základní",J154,0)</f>
        <v>0</v>
      </c>
      <c r="BF154" s="175">
        <f>IF(N154="snížená",J154,0)</f>
        <v>0</v>
      </c>
      <c r="BG154" s="175">
        <f>IF(N154="zákl. přenesená",J154,0)</f>
        <v>0</v>
      </c>
      <c r="BH154" s="175">
        <f>IF(N154="sníž. přenesená",J154,0)</f>
        <v>0</v>
      </c>
      <c r="BI154" s="175">
        <f>IF(N154="nulová",J154,0)</f>
        <v>0</v>
      </c>
      <c r="BJ154" s="17" t="s">
        <v>79</v>
      </c>
      <c r="BK154" s="175">
        <f>ROUND(I154*H154,2)</f>
        <v>0</v>
      </c>
      <c r="BL154" s="17" t="s">
        <v>144</v>
      </c>
      <c r="BM154" s="174" t="s">
        <v>777</v>
      </c>
    </row>
    <row r="155" s="2" customFormat="1" ht="16.5" customHeight="1">
      <c r="A155" s="36"/>
      <c r="B155" s="162"/>
      <c r="C155" s="163" t="s">
        <v>975</v>
      </c>
      <c r="D155" s="163" t="s">
        <v>139</v>
      </c>
      <c r="E155" s="164" t="s">
        <v>2157</v>
      </c>
      <c r="F155" s="165" t="s">
        <v>2158</v>
      </c>
      <c r="G155" s="166" t="s">
        <v>186</v>
      </c>
      <c r="H155" s="167">
        <v>4</v>
      </c>
      <c r="I155" s="168"/>
      <c r="J155" s="169">
        <f>ROUND(I155*H155,2)</f>
        <v>0</v>
      </c>
      <c r="K155" s="165" t="s">
        <v>3</v>
      </c>
      <c r="L155" s="37"/>
      <c r="M155" s="170" t="s">
        <v>3</v>
      </c>
      <c r="N155" s="171" t="s">
        <v>42</v>
      </c>
      <c r="O155" s="70"/>
      <c r="P155" s="172">
        <f>O155*H155</f>
        <v>0</v>
      </c>
      <c r="Q155" s="172">
        <v>0</v>
      </c>
      <c r="R155" s="172">
        <f>Q155*H155</f>
        <v>0</v>
      </c>
      <c r="S155" s="172">
        <v>0</v>
      </c>
      <c r="T155" s="173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174" t="s">
        <v>144</v>
      </c>
      <c r="AT155" s="174" t="s">
        <v>139</v>
      </c>
      <c r="AU155" s="174" t="s">
        <v>79</v>
      </c>
      <c r="AY155" s="17" t="s">
        <v>135</v>
      </c>
      <c r="BE155" s="175">
        <f>IF(N155="základní",J155,0)</f>
        <v>0</v>
      </c>
      <c r="BF155" s="175">
        <f>IF(N155="snížená",J155,0)</f>
        <v>0</v>
      </c>
      <c r="BG155" s="175">
        <f>IF(N155="zákl. přenesená",J155,0)</f>
        <v>0</v>
      </c>
      <c r="BH155" s="175">
        <f>IF(N155="sníž. přenesená",J155,0)</f>
        <v>0</v>
      </c>
      <c r="BI155" s="175">
        <f>IF(N155="nulová",J155,0)</f>
        <v>0</v>
      </c>
      <c r="BJ155" s="17" t="s">
        <v>79</v>
      </c>
      <c r="BK155" s="175">
        <f>ROUND(I155*H155,2)</f>
        <v>0</v>
      </c>
      <c r="BL155" s="17" t="s">
        <v>144</v>
      </c>
      <c r="BM155" s="174" t="s">
        <v>806</v>
      </c>
    </row>
    <row r="156" s="2" customFormat="1" ht="16.5" customHeight="1">
      <c r="A156" s="36"/>
      <c r="B156" s="162"/>
      <c r="C156" s="181" t="s">
        <v>980</v>
      </c>
      <c r="D156" s="181" t="s">
        <v>149</v>
      </c>
      <c r="E156" s="182" t="s">
        <v>2159</v>
      </c>
      <c r="F156" s="183" t="s">
        <v>2160</v>
      </c>
      <c r="G156" s="184" t="s">
        <v>186</v>
      </c>
      <c r="H156" s="185">
        <v>2</v>
      </c>
      <c r="I156" s="186"/>
      <c r="J156" s="187">
        <f>ROUND(I156*H156,2)</f>
        <v>0</v>
      </c>
      <c r="K156" s="183" t="s">
        <v>3</v>
      </c>
      <c r="L156" s="188"/>
      <c r="M156" s="189" t="s">
        <v>3</v>
      </c>
      <c r="N156" s="190" t="s">
        <v>42</v>
      </c>
      <c r="O156" s="70"/>
      <c r="P156" s="172">
        <f>O156*H156</f>
        <v>0</v>
      </c>
      <c r="Q156" s="172">
        <v>0</v>
      </c>
      <c r="R156" s="172">
        <f>Q156*H156</f>
        <v>0</v>
      </c>
      <c r="S156" s="172">
        <v>0</v>
      </c>
      <c r="T156" s="173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74" t="s">
        <v>152</v>
      </c>
      <c r="AT156" s="174" t="s">
        <v>149</v>
      </c>
      <c r="AU156" s="174" t="s">
        <v>79</v>
      </c>
      <c r="AY156" s="17" t="s">
        <v>135</v>
      </c>
      <c r="BE156" s="175">
        <f>IF(N156="základní",J156,0)</f>
        <v>0</v>
      </c>
      <c r="BF156" s="175">
        <f>IF(N156="snížená",J156,0)</f>
        <v>0</v>
      </c>
      <c r="BG156" s="175">
        <f>IF(N156="zákl. přenesená",J156,0)</f>
        <v>0</v>
      </c>
      <c r="BH156" s="175">
        <f>IF(N156="sníž. přenesená",J156,0)</f>
        <v>0</v>
      </c>
      <c r="BI156" s="175">
        <f>IF(N156="nulová",J156,0)</f>
        <v>0</v>
      </c>
      <c r="BJ156" s="17" t="s">
        <v>79</v>
      </c>
      <c r="BK156" s="175">
        <f>ROUND(I156*H156,2)</f>
        <v>0</v>
      </c>
      <c r="BL156" s="17" t="s">
        <v>144</v>
      </c>
      <c r="BM156" s="174" t="s">
        <v>792</v>
      </c>
    </row>
    <row r="157" s="2" customFormat="1" ht="16.5" customHeight="1">
      <c r="A157" s="36"/>
      <c r="B157" s="162"/>
      <c r="C157" s="181" t="s">
        <v>965</v>
      </c>
      <c r="D157" s="181" t="s">
        <v>149</v>
      </c>
      <c r="E157" s="182" t="s">
        <v>2161</v>
      </c>
      <c r="F157" s="183" t="s">
        <v>2162</v>
      </c>
      <c r="G157" s="184" t="s">
        <v>186</v>
      </c>
      <c r="H157" s="185">
        <v>1</v>
      </c>
      <c r="I157" s="186"/>
      <c r="J157" s="187">
        <f>ROUND(I157*H157,2)</f>
        <v>0</v>
      </c>
      <c r="K157" s="183" t="s">
        <v>3</v>
      </c>
      <c r="L157" s="188"/>
      <c r="M157" s="189" t="s">
        <v>3</v>
      </c>
      <c r="N157" s="190" t="s">
        <v>42</v>
      </c>
      <c r="O157" s="70"/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174" t="s">
        <v>152</v>
      </c>
      <c r="AT157" s="174" t="s">
        <v>149</v>
      </c>
      <c r="AU157" s="174" t="s">
        <v>79</v>
      </c>
      <c r="AY157" s="17" t="s">
        <v>135</v>
      </c>
      <c r="BE157" s="175">
        <f>IF(N157="základní",J157,0)</f>
        <v>0</v>
      </c>
      <c r="BF157" s="175">
        <f>IF(N157="snížená",J157,0)</f>
        <v>0</v>
      </c>
      <c r="BG157" s="175">
        <f>IF(N157="zákl. přenesená",J157,0)</f>
        <v>0</v>
      </c>
      <c r="BH157" s="175">
        <f>IF(N157="sníž. přenesená",J157,0)</f>
        <v>0</v>
      </c>
      <c r="BI157" s="175">
        <f>IF(N157="nulová",J157,0)</f>
        <v>0</v>
      </c>
      <c r="BJ157" s="17" t="s">
        <v>79</v>
      </c>
      <c r="BK157" s="175">
        <f>ROUND(I157*H157,2)</f>
        <v>0</v>
      </c>
      <c r="BL157" s="17" t="s">
        <v>144</v>
      </c>
      <c r="BM157" s="174" t="s">
        <v>811</v>
      </c>
    </row>
    <row r="158" s="2" customFormat="1" ht="16.5" customHeight="1">
      <c r="A158" s="36"/>
      <c r="B158" s="162"/>
      <c r="C158" s="181" t="s">
        <v>950</v>
      </c>
      <c r="D158" s="181" t="s">
        <v>149</v>
      </c>
      <c r="E158" s="182" t="s">
        <v>2163</v>
      </c>
      <c r="F158" s="183" t="s">
        <v>2162</v>
      </c>
      <c r="G158" s="184" t="s">
        <v>186</v>
      </c>
      <c r="H158" s="185">
        <v>1</v>
      </c>
      <c r="I158" s="186"/>
      <c r="J158" s="187">
        <f>ROUND(I158*H158,2)</f>
        <v>0</v>
      </c>
      <c r="K158" s="183" t="s">
        <v>3</v>
      </c>
      <c r="L158" s="188"/>
      <c r="M158" s="189" t="s">
        <v>3</v>
      </c>
      <c r="N158" s="190" t="s">
        <v>42</v>
      </c>
      <c r="O158" s="70"/>
      <c r="P158" s="172">
        <f>O158*H158</f>
        <v>0</v>
      </c>
      <c r="Q158" s="172">
        <v>0</v>
      </c>
      <c r="R158" s="172">
        <f>Q158*H158</f>
        <v>0</v>
      </c>
      <c r="S158" s="172">
        <v>0</v>
      </c>
      <c r="T158" s="173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74" t="s">
        <v>152</v>
      </c>
      <c r="AT158" s="174" t="s">
        <v>149</v>
      </c>
      <c r="AU158" s="174" t="s">
        <v>79</v>
      </c>
      <c r="AY158" s="17" t="s">
        <v>135</v>
      </c>
      <c r="BE158" s="175">
        <f>IF(N158="základní",J158,0)</f>
        <v>0</v>
      </c>
      <c r="BF158" s="175">
        <f>IF(N158="snížená",J158,0)</f>
        <v>0</v>
      </c>
      <c r="BG158" s="175">
        <f>IF(N158="zákl. přenesená",J158,0)</f>
        <v>0</v>
      </c>
      <c r="BH158" s="175">
        <f>IF(N158="sníž. přenesená",J158,0)</f>
        <v>0</v>
      </c>
      <c r="BI158" s="175">
        <f>IF(N158="nulová",J158,0)</f>
        <v>0</v>
      </c>
      <c r="BJ158" s="17" t="s">
        <v>79</v>
      </c>
      <c r="BK158" s="175">
        <f>ROUND(I158*H158,2)</f>
        <v>0</v>
      </c>
      <c r="BL158" s="17" t="s">
        <v>144</v>
      </c>
      <c r="BM158" s="174" t="s">
        <v>782</v>
      </c>
    </row>
    <row r="159" s="2" customFormat="1" ht="16.5" customHeight="1">
      <c r="A159" s="36"/>
      <c r="B159" s="162"/>
      <c r="C159" s="163" t="s">
        <v>955</v>
      </c>
      <c r="D159" s="163" t="s">
        <v>139</v>
      </c>
      <c r="E159" s="164" t="s">
        <v>2164</v>
      </c>
      <c r="F159" s="165" t="s">
        <v>2165</v>
      </c>
      <c r="G159" s="166" t="s">
        <v>186</v>
      </c>
      <c r="H159" s="167">
        <v>49</v>
      </c>
      <c r="I159" s="168"/>
      <c r="J159" s="169">
        <f>ROUND(I159*H159,2)</f>
        <v>0</v>
      </c>
      <c r="K159" s="165" t="s">
        <v>3</v>
      </c>
      <c r="L159" s="37"/>
      <c r="M159" s="170" t="s">
        <v>3</v>
      </c>
      <c r="N159" s="171" t="s">
        <v>42</v>
      </c>
      <c r="O159" s="70"/>
      <c r="P159" s="172">
        <f>O159*H159</f>
        <v>0</v>
      </c>
      <c r="Q159" s="172">
        <v>0</v>
      </c>
      <c r="R159" s="172">
        <f>Q159*H159</f>
        <v>0</v>
      </c>
      <c r="S159" s="172">
        <v>0</v>
      </c>
      <c r="T159" s="173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74" t="s">
        <v>144</v>
      </c>
      <c r="AT159" s="174" t="s">
        <v>139</v>
      </c>
      <c r="AU159" s="174" t="s">
        <v>79</v>
      </c>
      <c r="AY159" s="17" t="s">
        <v>135</v>
      </c>
      <c r="BE159" s="175">
        <f>IF(N159="základní",J159,0)</f>
        <v>0</v>
      </c>
      <c r="BF159" s="175">
        <f>IF(N159="snížená",J159,0)</f>
        <v>0</v>
      </c>
      <c r="BG159" s="175">
        <f>IF(N159="zákl. přenesená",J159,0)</f>
        <v>0</v>
      </c>
      <c r="BH159" s="175">
        <f>IF(N159="sníž. přenesená",J159,0)</f>
        <v>0</v>
      </c>
      <c r="BI159" s="175">
        <f>IF(N159="nulová",J159,0)</f>
        <v>0</v>
      </c>
      <c r="BJ159" s="17" t="s">
        <v>79</v>
      </c>
      <c r="BK159" s="175">
        <f>ROUND(I159*H159,2)</f>
        <v>0</v>
      </c>
      <c r="BL159" s="17" t="s">
        <v>144</v>
      </c>
      <c r="BM159" s="174" t="s">
        <v>862</v>
      </c>
    </row>
    <row r="160" s="2" customFormat="1" ht="16.5" customHeight="1">
      <c r="A160" s="36"/>
      <c r="B160" s="162"/>
      <c r="C160" s="181" t="s">
        <v>960</v>
      </c>
      <c r="D160" s="181" t="s">
        <v>149</v>
      </c>
      <c r="E160" s="182" t="s">
        <v>2166</v>
      </c>
      <c r="F160" s="183" t="s">
        <v>2167</v>
      </c>
      <c r="G160" s="184" t="s">
        <v>186</v>
      </c>
      <c r="H160" s="185">
        <v>20</v>
      </c>
      <c r="I160" s="186"/>
      <c r="J160" s="187">
        <f>ROUND(I160*H160,2)</f>
        <v>0</v>
      </c>
      <c r="K160" s="183" t="s">
        <v>3</v>
      </c>
      <c r="L160" s="188"/>
      <c r="M160" s="189" t="s">
        <v>3</v>
      </c>
      <c r="N160" s="190" t="s">
        <v>42</v>
      </c>
      <c r="O160" s="70"/>
      <c r="P160" s="172">
        <f>O160*H160</f>
        <v>0</v>
      </c>
      <c r="Q160" s="172">
        <v>0</v>
      </c>
      <c r="R160" s="172">
        <f>Q160*H160</f>
        <v>0</v>
      </c>
      <c r="S160" s="172">
        <v>0</v>
      </c>
      <c r="T160" s="173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74" t="s">
        <v>152</v>
      </c>
      <c r="AT160" s="174" t="s">
        <v>149</v>
      </c>
      <c r="AU160" s="174" t="s">
        <v>79</v>
      </c>
      <c r="AY160" s="17" t="s">
        <v>135</v>
      </c>
      <c r="BE160" s="175">
        <f>IF(N160="základní",J160,0)</f>
        <v>0</v>
      </c>
      <c r="BF160" s="175">
        <f>IF(N160="snížená",J160,0)</f>
        <v>0</v>
      </c>
      <c r="BG160" s="175">
        <f>IF(N160="zákl. přenesená",J160,0)</f>
        <v>0</v>
      </c>
      <c r="BH160" s="175">
        <f>IF(N160="sníž. přenesená",J160,0)</f>
        <v>0</v>
      </c>
      <c r="BI160" s="175">
        <f>IF(N160="nulová",J160,0)</f>
        <v>0</v>
      </c>
      <c r="BJ160" s="17" t="s">
        <v>79</v>
      </c>
      <c r="BK160" s="175">
        <f>ROUND(I160*H160,2)</f>
        <v>0</v>
      </c>
      <c r="BL160" s="17" t="s">
        <v>144</v>
      </c>
      <c r="BM160" s="174" t="s">
        <v>871</v>
      </c>
    </row>
    <row r="161" s="2" customFormat="1" ht="16.5" customHeight="1">
      <c r="A161" s="36"/>
      <c r="B161" s="162"/>
      <c r="C161" s="181" t="s">
        <v>1025</v>
      </c>
      <c r="D161" s="181" t="s">
        <v>149</v>
      </c>
      <c r="E161" s="182" t="s">
        <v>2168</v>
      </c>
      <c r="F161" s="183" t="s">
        <v>2169</v>
      </c>
      <c r="G161" s="184" t="s">
        <v>186</v>
      </c>
      <c r="H161" s="185">
        <v>16</v>
      </c>
      <c r="I161" s="186"/>
      <c r="J161" s="187">
        <f>ROUND(I161*H161,2)</f>
        <v>0</v>
      </c>
      <c r="K161" s="183" t="s">
        <v>3</v>
      </c>
      <c r="L161" s="188"/>
      <c r="M161" s="189" t="s">
        <v>3</v>
      </c>
      <c r="N161" s="190" t="s">
        <v>42</v>
      </c>
      <c r="O161" s="70"/>
      <c r="P161" s="172">
        <f>O161*H161</f>
        <v>0</v>
      </c>
      <c r="Q161" s="172">
        <v>0</v>
      </c>
      <c r="R161" s="172">
        <f>Q161*H161</f>
        <v>0</v>
      </c>
      <c r="S161" s="172">
        <v>0</v>
      </c>
      <c r="T161" s="173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74" t="s">
        <v>152</v>
      </c>
      <c r="AT161" s="174" t="s">
        <v>149</v>
      </c>
      <c r="AU161" s="174" t="s">
        <v>79</v>
      </c>
      <c r="AY161" s="17" t="s">
        <v>135</v>
      </c>
      <c r="BE161" s="175">
        <f>IF(N161="základní",J161,0)</f>
        <v>0</v>
      </c>
      <c r="BF161" s="175">
        <f>IF(N161="snížená",J161,0)</f>
        <v>0</v>
      </c>
      <c r="BG161" s="175">
        <f>IF(N161="zákl. přenesená",J161,0)</f>
        <v>0</v>
      </c>
      <c r="BH161" s="175">
        <f>IF(N161="sníž. přenesená",J161,0)</f>
        <v>0</v>
      </c>
      <c r="BI161" s="175">
        <f>IF(N161="nulová",J161,0)</f>
        <v>0</v>
      </c>
      <c r="BJ161" s="17" t="s">
        <v>79</v>
      </c>
      <c r="BK161" s="175">
        <f>ROUND(I161*H161,2)</f>
        <v>0</v>
      </c>
      <c r="BL161" s="17" t="s">
        <v>144</v>
      </c>
      <c r="BM161" s="174" t="s">
        <v>880</v>
      </c>
    </row>
    <row r="162" s="2" customFormat="1" ht="16.5" customHeight="1">
      <c r="A162" s="36"/>
      <c r="B162" s="162"/>
      <c r="C162" s="181" t="s">
        <v>435</v>
      </c>
      <c r="D162" s="181" t="s">
        <v>149</v>
      </c>
      <c r="E162" s="182" t="s">
        <v>2170</v>
      </c>
      <c r="F162" s="183" t="s">
        <v>2171</v>
      </c>
      <c r="G162" s="184" t="s">
        <v>186</v>
      </c>
      <c r="H162" s="185">
        <v>5</v>
      </c>
      <c r="I162" s="186"/>
      <c r="J162" s="187">
        <f>ROUND(I162*H162,2)</f>
        <v>0</v>
      </c>
      <c r="K162" s="183" t="s">
        <v>3</v>
      </c>
      <c r="L162" s="188"/>
      <c r="M162" s="189" t="s">
        <v>3</v>
      </c>
      <c r="N162" s="190" t="s">
        <v>42</v>
      </c>
      <c r="O162" s="70"/>
      <c r="P162" s="172">
        <f>O162*H162</f>
        <v>0</v>
      </c>
      <c r="Q162" s="172">
        <v>0</v>
      </c>
      <c r="R162" s="172">
        <f>Q162*H162</f>
        <v>0</v>
      </c>
      <c r="S162" s="172">
        <v>0</v>
      </c>
      <c r="T162" s="173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74" t="s">
        <v>152</v>
      </c>
      <c r="AT162" s="174" t="s">
        <v>149</v>
      </c>
      <c r="AU162" s="174" t="s">
        <v>79</v>
      </c>
      <c r="AY162" s="17" t="s">
        <v>135</v>
      </c>
      <c r="BE162" s="175">
        <f>IF(N162="základní",J162,0)</f>
        <v>0</v>
      </c>
      <c r="BF162" s="175">
        <f>IF(N162="snížená",J162,0)</f>
        <v>0</v>
      </c>
      <c r="BG162" s="175">
        <f>IF(N162="zákl. přenesená",J162,0)</f>
        <v>0</v>
      </c>
      <c r="BH162" s="175">
        <f>IF(N162="sníž. přenesená",J162,0)</f>
        <v>0</v>
      </c>
      <c r="BI162" s="175">
        <f>IF(N162="nulová",J162,0)</f>
        <v>0</v>
      </c>
      <c r="BJ162" s="17" t="s">
        <v>79</v>
      </c>
      <c r="BK162" s="175">
        <f>ROUND(I162*H162,2)</f>
        <v>0</v>
      </c>
      <c r="BL162" s="17" t="s">
        <v>144</v>
      </c>
      <c r="BM162" s="174" t="s">
        <v>1018</v>
      </c>
    </row>
    <row r="163" s="2" customFormat="1" ht="16.5" customHeight="1">
      <c r="A163" s="36"/>
      <c r="B163" s="162"/>
      <c r="C163" s="181" t="s">
        <v>460</v>
      </c>
      <c r="D163" s="181" t="s">
        <v>149</v>
      </c>
      <c r="E163" s="182" t="s">
        <v>2172</v>
      </c>
      <c r="F163" s="183" t="s">
        <v>2173</v>
      </c>
      <c r="G163" s="184" t="s">
        <v>186</v>
      </c>
      <c r="H163" s="185">
        <v>3</v>
      </c>
      <c r="I163" s="186"/>
      <c r="J163" s="187">
        <f>ROUND(I163*H163,2)</f>
        <v>0</v>
      </c>
      <c r="K163" s="183" t="s">
        <v>3</v>
      </c>
      <c r="L163" s="188"/>
      <c r="M163" s="189" t="s">
        <v>3</v>
      </c>
      <c r="N163" s="190" t="s">
        <v>42</v>
      </c>
      <c r="O163" s="70"/>
      <c r="P163" s="172">
        <f>O163*H163</f>
        <v>0</v>
      </c>
      <c r="Q163" s="172">
        <v>0</v>
      </c>
      <c r="R163" s="172">
        <f>Q163*H163</f>
        <v>0</v>
      </c>
      <c r="S163" s="172">
        <v>0</v>
      </c>
      <c r="T163" s="173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74" t="s">
        <v>152</v>
      </c>
      <c r="AT163" s="174" t="s">
        <v>149</v>
      </c>
      <c r="AU163" s="174" t="s">
        <v>79</v>
      </c>
      <c r="AY163" s="17" t="s">
        <v>135</v>
      </c>
      <c r="BE163" s="175">
        <f>IF(N163="základní",J163,0)</f>
        <v>0</v>
      </c>
      <c r="BF163" s="175">
        <f>IF(N163="snížená",J163,0)</f>
        <v>0</v>
      </c>
      <c r="BG163" s="175">
        <f>IF(N163="zákl. přenesená",J163,0)</f>
        <v>0</v>
      </c>
      <c r="BH163" s="175">
        <f>IF(N163="sníž. přenesená",J163,0)</f>
        <v>0</v>
      </c>
      <c r="BI163" s="175">
        <f>IF(N163="nulová",J163,0)</f>
        <v>0</v>
      </c>
      <c r="BJ163" s="17" t="s">
        <v>79</v>
      </c>
      <c r="BK163" s="175">
        <f>ROUND(I163*H163,2)</f>
        <v>0</v>
      </c>
      <c r="BL163" s="17" t="s">
        <v>144</v>
      </c>
      <c r="BM163" s="174" t="s">
        <v>757</v>
      </c>
    </row>
    <row r="164" s="2" customFormat="1" ht="16.5" customHeight="1">
      <c r="A164" s="36"/>
      <c r="B164" s="162"/>
      <c r="C164" s="181" t="s">
        <v>455</v>
      </c>
      <c r="D164" s="181" t="s">
        <v>149</v>
      </c>
      <c r="E164" s="182" t="s">
        <v>2174</v>
      </c>
      <c r="F164" s="183" t="s">
        <v>2175</v>
      </c>
      <c r="G164" s="184" t="s">
        <v>186</v>
      </c>
      <c r="H164" s="185">
        <v>2</v>
      </c>
      <c r="I164" s="186"/>
      <c r="J164" s="187">
        <f>ROUND(I164*H164,2)</f>
        <v>0</v>
      </c>
      <c r="K164" s="183" t="s">
        <v>3</v>
      </c>
      <c r="L164" s="188"/>
      <c r="M164" s="189" t="s">
        <v>3</v>
      </c>
      <c r="N164" s="190" t="s">
        <v>42</v>
      </c>
      <c r="O164" s="70"/>
      <c r="P164" s="172">
        <f>O164*H164</f>
        <v>0</v>
      </c>
      <c r="Q164" s="172">
        <v>0</v>
      </c>
      <c r="R164" s="172">
        <f>Q164*H164</f>
        <v>0</v>
      </c>
      <c r="S164" s="172">
        <v>0</v>
      </c>
      <c r="T164" s="173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74" t="s">
        <v>152</v>
      </c>
      <c r="AT164" s="174" t="s">
        <v>149</v>
      </c>
      <c r="AU164" s="174" t="s">
        <v>79</v>
      </c>
      <c r="AY164" s="17" t="s">
        <v>135</v>
      </c>
      <c r="BE164" s="175">
        <f>IF(N164="základní",J164,0)</f>
        <v>0</v>
      </c>
      <c r="BF164" s="175">
        <f>IF(N164="snížená",J164,0)</f>
        <v>0</v>
      </c>
      <c r="BG164" s="175">
        <f>IF(N164="zákl. přenesená",J164,0)</f>
        <v>0</v>
      </c>
      <c r="BH164" s="175">
        <f>IF(N164="sníž. přenesená",J164,0)</f>
        <v>0</v>
      </c>
      <c r="BI164" s="175">
        <f>IF(N164="nulová",J164,0)</f>
        <v>0</v>
      </c>
      <c r="BJ164" s="17" t="s">
        <v>79</v>
      </c>
      <c r="BK164" s="175">
        <f>ROUND(I164*H164,2)</f>
        <v>0</v>
      </c>
      <c r="BL164" s="17" t="s">
        <v>144</v>
      </c>
      <c r="BM164" s="174" t="s">
        <v>568</v>
      </c>
    </row>
    <row r="165" s="2" customFormat="1" ht="16.5" customHeight="1">
      <c r="A165" s="36"/>
      <c r="B165" s="162"/>
      <c r="C165" s="181" t="s">
        <v>440</v>
      </c>
      <c r="D165" s="181" t="s">
        <v>149</v>
      </c>
      <c r="E165" s="182" t="s">
        <v>2176</v>
      </c>
      <c r="F165" s="183" t="s">
        <v>2177</v>
      </c>
      <c r="G165" s="184" t="s">
        <v>186</v>
      </c>
      <c r="H165" s="185">
        <v>1</v>
      </c>
      <c r="I165" s="186"/>
      <c r="J165" s="187">
        <f>ROUND(I165*H165,2)</f>
        <v>0</v>
      </c>
      <c r="K165" s="183" t="s">
        <v>3</v>
      </c>
      <c r="L165" s="188"/>
      <c r="M165" s="189" t="s">
        <v>3</v>
      </c>
      <c r="N165" s="190" t="s">
        <v>42</v>
      </c>
      <c r="O165" s="70"/>
      <c r="P165" s="172">
        <f>O165*H165</f>
        <v>0</v>
      </c>
      <c r="Q165" s="172">
        <v>0</v>
      </c>
      <c r="R165" s="172">
        <f>Q165*H165</f>
        <v>0</v>
      </c>
      <c r="S165" s="172">
        <v>0</v>
      </c>
      <c r="T165" s="173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74" t="s">
        <v>152</v>
      </c>
      <c r="AT165" s="174" t="s">
        <v>149</v>
      </c>
      <c r="AU165" s="174" t="s">
        <v>79</v>
      </c>
      <c r="AY165" s="17" t="s">
        <v>135</v>
      </c>
      <c r="BE165" s="175">
        <f>IF(N165="základní",J165,0)</f>
        <v>0</v>
      </c>
      <c r="BF165" s="175">
        <f>IF(N165="snížená",J165,0)</f>
        <v>0</v>
      </c>
      <c r="BG165" s="175">
        <f>IF(N165="zákl. přenesená",J165,0)</f>
        <v>0</v>
      </c>
      <c r="BH165" s="175">
        <f>IF(N165="sníž. přenesená",J165,0)</f>
        <v>0</v>
      </c>
      <c r="BI165" s="175">
        <f>IF(N165="nulová",J165,0)</f>
        <v>0</v>
      </c>
      <c r="BJ165" s="17" t="s">
        <v>79</v>
      </c>
      <c r="BK165" s="175">
        <f>ROUND(I165*H165,2)</f>
        <v>0</v>
      </c>
      <c r="BL165" s="17" t="s">
        <v>144</v>
      </c>
      <c r="BM165" s="174" t="s">
        <v>823</v>
      </c>
    </row>
    <row r="166" s="2" customFormat="1" ht="16.5" customHeight="1">
      <c r="A166" s="36"/>
      <c r="B166" s="162"/>
      <c r="C166" s="181" t="s">
        <v>445</v>
      </c>
      <c r="D166" s="181" t="s">
        <v>149</v>
      </c>
      <c r="E166" s="182" t="s">
        <v>2178</v>
      </c>
      <c r="F166" s="183" t="s">
        <v>2179</v>
      </c>
      <c r="G166" s="184" t="s">
        <v>186</v>
      </c>
      <c r="H166" s="185">
        <v>2</v>
      </c>
      <c r="I166" s="186"/>
      <c r="J166" s="187">
        <f>ROUND(I166*H166,2)</f>
        <v>0</v>
      </c>
      <c r="K166" s="183" t="s">
        <v>3</v>
      </c>
      <c r="L166" s="188"/>
      <c r="M166" s="189" t="s">
        <v>3</v>
      </c>
      <c r="N166" s="190" t="s">
        <v>42</v>
      </c>
      <c r="O166" s="70"/>
      <c r="P166" s="172">
        <f>O166*H166</f>
        <v>0</v>
      </c>
      <c r="Q166" s="172">
        <v>0</v>
      </c>
      <c r="R166" s="172">
        <f>Q166*H166</f>
        <v>0</v>
      </c>
      <c r="S166" s="172">
        <v>0</v>
      </c>
      <c r="T166" s="173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74" t="s">
        <v>152</v>
      </c>
      <c r="AT166" s="174" t="s">
        <v>149</v>
      </c>
      <c r="AU166" s="174" t="s">
        <v>79</v>
      </c>
      <c r="AY166" s="17" t="s">
        <v>135</v>
      </c>
      <c r="BE166" s="175">
        <f>IF(N166="základní",J166,0)</f>
        <v>0</v>
      </c>
      <c r="BF166" s="175">
        <f>IF(N166="snížená",J166,0)</f>
        <v>0</v>
      </c>
      <c r="BG166" s="175">
        <f>IF(N166="zákl. přenesená",J166,0)</f>
        <v>0</v>
      </c>
      <c r="BH166" s="175">
        <f>IF(N166="sníž. přenesená",J166,0)</f>
        <v>0</v>
      </c>
      <c r="BI166" s="175">
        <f>IF(N166="nulová",J166,0)</f>
        <v>0</v>
      </c>
      <c r="BJ166" s="17" t="s">
        <v>79</v>
      </c>
      <c r="BK166" s="175">
        <f>ROUND(I166*H166,2)</f>
        <v>0</v>
      </c>
      <c r="BL166" s="17" t="s">
        <v>144</v>
      </c>
      <c r="BM166" s="174" t="s">
        <v>990</v>
      </c>
    </row>
    <row r="167" s="2" customFormat="1" ht="16.5" customHeight="1">
      <c r="A167" s="36"/>
      <c r="B167" s="162"/>
      <c r="C167" s="163" t="s">
        <v>450</v>
      </c>
      <c r="D167" s="163" t="s">
        <v>139</v>
      </c>
      <c r="E167" s="164" t="s">
        <v>2180</v>
      </c>
      <c r="F167" s="165" t="s">
        <v>2181</v>
      </c>
      <c r="G167" s="166" t="s">
        <v>186</v>
      </c>
      <c r="H167" s="167">
        <v>18</v>
      </c>
      <c r="I167" s="168"/>
      <c r="J167" s="169">
        <f>ROUND(I167*H167,2)</f>
        <v>0</v>
      </c>
      <c r="K167" s="165" t="s">
        <v>3</v>
      </c>
      <c r="L167" s="37"/>
      <c r="M167" s="170" t="s">
        <v>3</v>
      </c>
      <c r="N167" s="171" t="s">
        <v>42</v>
      </c>
      <c r="O167" s="70"/>
      <c r="P167" s="172">
        <f>O167*H167</f>
        <v>0</v>
      </c>
      <c r="Q167" s="172">
        <v>0</v>
      </c>
      <c r="R167" s="172">
        <f>Q167*H167</f>
        <v>0</v>
      </c>
      <c r="S167" s="172">
        <v>0</v>
      </c>
      <c r="T167" s="173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74" t="s">
        <v>144</v>
      </c>
      <c r="AT167" s="174" t="s">
        <v>139</v>
      </c>
      <c r="AU167" s="174" t="s">
        <v>79</v>
      </c>
      <c r="AY167" s="17" t="s">
        <v>135</v>
      </c>
      <c r="BE167" s="175">
        <f>IF(N167="základní",J167,0)</f>
        <v>0</v>
      </c>
      <c r="BF167" s="175">
        <f>IF(N167="snížená",J167,0)</f>
        <v>0</v>
      </c>
      <c r="BG167" s="175">
        <f>IF(N167="zákl. přenesená",J167,0)</f>
        <v>0</v>
      </c>
      <c r="BH167" s="175">
        <f>IF(N167="sníž. přenesená",J167,0)</f>
        <v>0</v>
      </c>
      <c r="BI167" s="175">
        <f>IF(N167="nulová",J167,0)</f>
        <v>0</v>
      </c>
      <c r="BJ167" s="17" t="s">
        <v>79</v>
      </c>
      <c r="BK167" s="175">
        <f>ROUND(I167*H167,2)</f>
        <v>0</v>
      </c>
      <c r="BL167" s="17" t="s">
        <v>144</v>
      </c>
      <c r="BM167" s="174" t="s">
        <v>934</v>
      </c>
    </row>
    <row r="168" s="2" customFormat="1" ht="16.5" customHeight="1">
      <c r="A168" s="36"/>
      <c r="B168" s="162"/>
      <c r="C168" s="181" t="s">
        <v>857</v>
      </c>
      <c r="D168" s="181" t="s">
        <v>149</v>
      </c>
      <c r="E168" s="182" t="s">
        <v>2182</v>
      </c>
      <c r="F168" s="183" t="s">
        <v>2183</v>
      </c>
      <c r="G168" s="184" t="s">
        <v>186</v>
      </c>
      <c r="H168" s="185">
        <v>1</v>
      </c>
      <c r="I168" s="186"/>
      <c r="J168" s="187">
        <f>ROUND(I168*H168,2)</f>
        <v>0</v>
      </c>
      <c r="K168" s="183" t="s">
        <v>3</v>
      </c>
      <c r="L168" s="188"/>
      <c r="M168" s="189" t="s">
        <v>3</v>
      </c>
      <c r="N168" s="190" t="s">
        <v>42</v>
      </c>
      <c r="O168" s="70"/>
      <c r="P168" s="172">
        <f>O168*H168</f>
        <v>0</v>
      </c>
      <c r="Q168" s="172">
        <v>0</v>
      </c>
      <c r="R168" s="172">
        <f>Q168*H168</f>
        <v>0</v>
      </c>
      <c r="S168" s="172">
        <v>0</v>
      </c>
      <c r="T168" s="173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74" t="s">
        <v>152</v>
      </c>
      <c r="AT168" s="174" t="s">
        <v>149</v>
      </c>
      <c r="AU168" s="174" t="s">
        <v>79</v>
      </c>
      <c r="AY168" s="17" t="s">
        <v>135</v>
      </c>
      <c r="BE168" s="175">
        <f>IF(N168="základní",J168,0)</f>
        <v>0</v>
      </c>
      <c r="BF168" s="175">
        <f>IF(N168="snížená",J168,0)</f>
        <v>0</v>
      </c>
      <c r="BG168" s="175">
        <f>IF(N168="zákl. přenesená",J168,0)</f>
        <v>0</v>
      </c>
      <c r="BH168" s="175">
        <f>IF(N168="sníž. přenesená",J168,0)</f>
        <v>0</v>
      </c>
      <c r="BI168" s="175">
        <f>IF(N168="nulová",J168,0)</f>
        <v>0</v>
      </c>
      <c r="BJ168" s="17" t="s">
        <v>79</v>
      </c>
      <c r="BK168" s="175">
        <f>ROUND(I168*H168,2)</f>
        <v>0</v>
      </c>
      <c r="BL168" s="17" t="s">
        <v>144</v>
      </c>
      <c r="BM168" s="174" t="s">
        <v>521</v>
      </c>
    </row>
    <row r="169" s="2" customFormat="1" ht="16.5" customHeight="1">
      <c r="A169" s="36"/>
      <c r="B169" s="162"/>
      <c r="C169" s="181" t="s">
        <v>852</v>
      </c>
      <c r="D169" s="181" t="s">
        <v>149</v>
      </c>
      <c r="E169" s="182" t="s">
        <v>2184</v>
      </c>
      <c r="F169" s="183" t="s">
        <v>2185</v>
      </c>
      <c r="G169" s="184" t="s">
        <v>186</v>
      </c>
      <c r="H169" s="185">
        <v>17</v>
      </c>
      <c r="I169" s="186"/>
      <c r="J169" s="187">
        <f>ROUND(I169*H169,2)</f>
        <v>0</v>
      </c>
      <c r="K169" s="183" t="s">
        <v>3</v>
      </c>
      <c r="L169" s="188"/>
      <c r="M169" s="189" t="s">
        <v>3</v>
      </c>
      <c r="N169" s="190" t="s">
        <v>42</v>
      </c>
      <c r="O169" s="70"/>
      <c r="P169" s="172">
        <f>O169*H169</f>
        <v>0</v>
      </c>
      <c r="Q169" s="172">
        <v>0</v>
      </c>
      <c r="R169" s="172">
        <f>Q169*H169</f>
        <v>0</v>
      </c>
      <c r="S169" s="172">
        <v>0</v>
      </c>
      <c r="T169" s="173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74" t="s">
        <v>152</v>
      </c>
      <c r="AT169" s="174" t="s">
        <v>149</v>
      </c>
      <c r="AU169" s="174" t="s">
        <v>79</v>
      </c>
      <c r="AY169" s="17" t="s">
        <v>135</v>
      </c>
      <c r="BE169" s="175">
        <f>IF(N169="základní",J169,0)</f>
        <v>0</v>
      </c>
      <c r="BF169" s="175">
        <f>IF(N169="snížená",J169,0)</f>
        <v>0</v>
      </c>
      <c r="BG169" s="175">
        <f>IF(N169="zákl. přenesená",J169,0)</f>
        <v>0</v>
      </c>
      <c r="BH169" s="175">
        <f>IF(N169="sníž. přenesená",J169,0)</f>
        <v>0</v>
      </c>
      <c r="BI169" s="175">
        <f>IF(N169="nulová",J169,0)</f>
        <v>0</v>
      </c>
      <c r="BJ169" s="17" t="s">
        <v>79</v>
      </c>
      <c r="BK169" s="175">
        <f>ROUND(I169*H169,2)</f>
        <v>0</v>
      </c>
      <c r="BL169" s="17" t="s">
        <v>144</v>
      </c>
      <c r="BM169" s="174" t="s">
        <v>531</v>
      </c>
    </row>
    <row r="170" s="2" customFormat="1" ht="16.5" customHeight="1">
      <c r="A170" s="36"/>
      <c r="B170" s="162"/>
      <c r="C170" s="163" t="s">
        <v>354</v>
      </c>
      <c r="D170" s="163" t="s">
        <v>139</v>
      </c>
      <c r="E170" s="164" t="s">
        <v>2186</v>
      </c>
      <c r="F170" s="165" t="s">
        <v>2187</v>
      </c>
      <c r="G170" s="166" t="s">
        <v>186</v>
      </c>
      <c r="H170" s="167">
        <v>18</v>
      </c>
      <c r="I170" s="168"/>
      <c r="J170" s="169">
        <f>ROUND(I170*H170,2)</f>
        <v>0</v>
      </c>
      <c r="K170" s="165" t="s">
        <v>3</v>
      </c>
      <c r="L170" s="37"/>
      <c r="M170" s="170" t="s">
        <v>3</v>
      </c>
      <c r="N170" s="171" t="s">
        <v>42</v>
      </c>
      <c r="O170" s="70"/>
      <c r="P170" s="172">
        <f>O170*H170</f>
        <v>0</v>
      </c>
      <c r="Q170" s="172">
        <v>0</v>
      </c>
      <c r="R170" s="172">
        <f>Q170*H170</f>
        <v>0</v>
      </c>
      <c r="S170" s="172">
        <v>0</v>
      </c>
      <c r="T170" s="173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74" t="s">
        <v>144</v>
      </c>
      <c r="AT170" s="174" t="s">
        <v>139</v>
      </c>
      <c r="AU170" s="174" t="s">
        <v>79</v>
      </c>
      <c r="AY170" s="17" t="s">
        <v>135</v>
      </c>
      <c r="BE170" s="175">
        <f>IF(N170="základní",J170,0)</f>
        <v>0</v>
      </c>
      <c r="BF170" s="175">
        <f>IF(N170="snížená",J170,0)</f>
        <v>0</v>
      </c>
      <c r="BG170" s="175">
        <f>IF(N170="zákl. přenesená",J170,0)</f>
        <v>0</v>
      </c>
      <c r="BH170" s="175">
        <f>IF(N170="sníž. přenesená",J170,0)</f>
        <v>0</v>
      </c>
      <c r="BI170" s="175">
        <f>IF(N170="nulová",J170,0)</f>
        <v>0</v>
      </c>
      <c r="BJ170" s="17" t="s">
        <v>79</v>
      </c>
      <c r="BK170" s="175">
        <f>ROUND(I170*H170,2)</f>
        <v>0</v>
      </c>
      <c r="BL170" s="17" t="s">
        <v>144</v>
      </c>
      <c r="BM170" s="174" t="s">
        <v>541</v>
      </c>
    </row>
    <row r="171" s="2" customFormat="1" ht="16.5" customHeight="1">
      <c r="A171" s="36"/>
      <c r="B171" s="162"/>
      <c r="C171" s="181" t="s">
        <v>350</v>
      </c>
      <c r="D171" s="181" t="s">
        <v>149</v>
      </c>
      <c r="E171" s="182" t="s">
        <v>2188</v>
      </c>
      <c r="F171" s="183" t="s">
        <v>2189</v>
      </c>
      <c r="G171" s="184" t="s">
        <v>186</v>
      </c>
      <c r="H171" s="185">
        <v>2</v>
      </c>
      <c r="I171" s="186"/>
      <c r="J171" s="187">
        <f>ROUND(I171*H171,2)</f>
        <v>0</v>
      </c>
      <c r="K171" s="183" t="s">
        <v>3</v>
      </c>
      <c r="L171" s="188"/>
      <c r="M171" s="189" t="s">
        <v>3</v>
      </c>
      <c r="N171" s="190" t="s">
        <v>42</v>
      </c>
      <c r="O171" s="70"/>
      <c r="P171" s="172">
        <f>O171*H171</f>
        <v>0</v>
      </c>
      <c r="Q171" s="172">
        <v>0</v>
      </c>
      <c r="R171" s="172">
        <f>Q171*H171</f>
        <v>0</v>
      </c>
      <c r="S171" s="172">
        <v>0</v>
      </c>
      <c r="T171" s="173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74" t="s">
        <v>152</v>
      </c>
      <c r="AT171" s="174" t="s">
        <v>149</v>
      </c>
      <c r="AU171" s="174" t="s">
        <v>79</v>
      </c>
      <c r="AY171" s="17" t="s">
        <v>135</v>
      </c>
      <c r="BE171" s="175">
        <f>IF(N171="základní",J171,0)</f>
        <v>0</v>
      </c>
      <c r="BF171" s="175">
        <f>IF(N171="snížená",J171,0)</f>
        <v>0</v>
      </c>
      <c r="BG171" s="175">
        <f>IF(N171="zákl. přenesená",J171,0)</f>
        <v>0</v>
      </c>
      <c r="BH171" s="175">
        <f>IF(N171="sníž. přenesená",J171,0)</f>
        <v>0</v>
      </c>
      <c r="BI171" s="175">
        <f>IF(N171="nulová",J171,0)</f>
        <v>0</v>
      </c>
      <c r="BJ171" s="17" t="s">
        <v>79</v>
      </c>
      <c r="BK171" s="175">
        <f>ROUND(I171*H171,2)</f>
        <v>0</v>
      </c>
      <c r="BL171" s="17" t="s">
        <v>144</v>
      </c>
      <c r="BM171" s="174" t="s">
        <v>1277</v>
      </c>
    </row>
    <row r="172" s="2" customFormat="1" ht="16.5" customHeight="1">
      <c r="A172" s="36"/>
      <c r="B172" s="162"/>
      <c r="C172" s="181" t="s">
        <v>359</v>
      </c>
      <c r="D172" s="181" t="s">
        <v>149</v>
      </c>
      <c r="E172" s="182" t="s">
        <v>2190</v>
      </c>
      <c r="F172" s="183" t="s">
        <v>2191</v>
      </c>
      <c r="G172" s="184" t="s">
        <v>186</v>
      </c>
      <c r="H172" s="185">
        <v>7</v>
      </c>
      <c r="I172" s="186"/>
      <c r="J172" s="187">
        <f>ROUND(I172*H172,2)</f>
        <v>0</v>
      </c>
      <c r="K172" s="183" t="s">
        <v>3</v>
      </c>
      <c r="L172" s="188"/>
      <c r="M172" s="189" t="s">
        <v>3</v>
      </c>
      <c r="N172" s="190" t="s">
        <v>42</v>
      </c>
      <c r="O172" s="70"/>
      <c r="P172" s="172">
        <f>O172*H172</f>
        <v>0</v>
      </c>
      <c r="Q172" s="172">
        <v>0</v>
      </c>
      <c r="R172" s="172">
        <f>Q172*H172</f>
        <v>0</v>
      </c>
      <c r="S172" s="172">
        <v>0</v>
      </c>
      <c r="T172" s="173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74" t="s">
        <v>152</v>
      </c>
      <c r="AT172" s="174" t="s">
        <v>149</v>
      </c>
      <c r="AU172" s="174" t="s">
        <v>79</v>
      </c>
      <c r="AY172" s="17" t="s">
        <v>135</v>
      </c>
      <c r="BE172" s="175">
        <f>IF(N172="základní",J172,0)</f>
        <v>0</v>
      </c>
      <c r="BF172" s="175">
        <f>IF(N172="snížená",J172,0)</f>
        <v>0</v>
      </c>
      <c r="BG172" s="175">
        <f>IF(N172="zákl. přenesená",J172,0)</f>
        <v>0</v>
      </c>
      <c r="BH172" s="175">
        <f>IF(N172="sníž. přenesená",J172,0)</f>
        <v>0</v>
      </c>
      <c r="BI172" s="175">
        <f>IF(N172="nulová",J172,0)</f>
        <v>0</v>
      </c>
      <c r="BJ172" s="17" t="s">
        <v>79</v>
      </c>
      <c r="BK172" s="175">
        <f>ROUND(I172*H172,2)</f>
        <v>0</v>
      </c>
      <c r="BL172" s="17" t="s">
        <v>144</v>
      </c>
      <c r="BM172" s="174" t="s">
        <v>517</v>
      </c>
    </row>
    <row r="173" s="2" customFormat="1" ht="16.5" customHeight="1">
      <c r="A173" s="36"/>
      <c r="B173" s="162"/>
      <c r="C173" s="181" t="s">
        <v>550</v>
      </c>
      <c r="D173" s="181" t="s">
        <v>149</v>
      </c>
      <c r="E173" s="182" t="s">
        <v>2192</v>
      </c>
      <c r="F173" s="183" t="s">
        <v>2193</v>
      </c>
      <c r="G173" s="184" t="s">
        <v>186</v>
      </c>
      <c r="H173" s="185">
        <v>4</v>
      </c>
      <c r="I173" s="186"/>
      <c r="J173" s="187">
        <f>ROUND(I173*H173,2)</f>
        <v>0</v>
      </c>
      <c r="K173" s="183" t="s">
        <v>3</v>
      </c>
      <c r="L173" s="188"/>
      <c r="M173" s="189" t="s">
        <v>3</v>
      </c>
      <c r="N173" s="190" t="s">
        <v>42</v>
      </c>
      <c r="O173" s="70"/>
      <c r="P173" s="172">
        <f>O173*H173</f>
        <v>0</v>
      </c>
      <c r="Q173" s="172">
        <v>0</v>
      </c>
      <c r="R173" s="172">
        <f>Q173*H173</f>
        <v>0</v>
      </c>
      <c r="S173" s="172">
        <v>0</v>
      </c>
      <c r="T173" s="173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74" t="s">
        <v>152</v>
      </c>
      <c r="AT173" s="174" t="s">
        <v>149</v>
      </c>
      <c r="AU173" s="174" t="s">
        <v>79</v>
      </c>
      <c r="AY173" s="17" t="s">
        <v>135</v>
      </c>
      <c r="BE173" s="175">
        <f>IF(N173="základní",J173,0)</f>
        <v>0</v>
      </c>
      <c r="BF173" s="175">
        <f>IF(N173="snížená",J173,0)</f>
        <v>0</v>
      </c>
      <c r="BG173" s="175">
        <f>IF(N173="zákl. přenesená",J173,0)</f>
        <v>0</v>
      </c>
      <c r="BH173" s="175">
        <f>IF(N173="sníž. přenesená",J173,0)</f>
        <v>0</v>
      </c>
      <c r="BI173" s="175">
        <f>IF(N173="nulová",J173,0)</f>
        <v>0</v>
      </c>
      <c r="BJ173" s="17" t="s">
        <v>79</v>
      </c>
      <c r="BK173" s="175">
        <f>ROUND(I173*H173,2)</f>
        <v>0</v>
      </c>
      <c r="BL173" s="17" t="s">
        <v>144</v>
      </c>
      <c r="BM173" s="174" t="s">
        <v>1283</v>
      </c>
    </row>
    <row r="174" s="2" customFormat="1" ht="16.5" customHeight="1">
      <c r="A174" s="36"/>
      <c r="B174" s="162"/>
      <c r="C174" s="181" t="s">
        <v>555</v>
      </c>
      <c r="D174" s="181" t="s">
        <v>149</v>
      </c>
      <c r="E174" s="182" t="s">
        <v>2194</v>
      </c>
      <c r="F174" s="183" t="s">
        <v>2195</v>
      </c>
      <c r="G174" s="184" t="s">
        <v>186</v>
      </c>
      <c r="H174" s="185">
        <v>2</v>
      </c>
      <c r="I174" s="186"/>
      <c r="J174" s="187">
        <f>ROUND(I174*H174,2)</f>
        <v>0</v>
      </c>
      <c r="K174" s="183" t="s">
        <v>3</v>
      </c>
      <c r="L174" s="188"/>
      <c r="M174" s="189" t="s">
        <v>3</v>
      </c>
      <c r="N174" s="190" t="s">
        <v>42</v>
      </c>
      <c r="O174" s="70"/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74" t="s">
        <v>152</v>
      </c>
      <c r="AT174" s="174" t="s">
        <v>149</v>
      </c>
      <c r="AU174" s="174" t="s">
        <v>79</v>
      </c>
      <c r="AY174" s="17" t="s">
        <v>135</v>
      </c>
      <c r="BE174" s="175">
        <f>IF(N174="základní",J174,0)</f>
        <v>0</v>
      </c>
      <c r="BF174" s="175">
        <f>IF(N174="snížená",J174,0)</f>
        <v>0</v>
      </c>
      <c r="BG174" s="175">
        <f>IF(N174="zákl. přenesená",J174,0)</f>
        <v>0</v>
      </c>
      <c r="BH174" s="175">
        <f>IF(N174="sníž. přenesená",J174,0)</f>
        <v>0</v>
      </c>
      <c r="BI174" s="175">
        <f>IF(N174="nulová",J174,0)</f>
        <v>0</v>
      </c>
      <c r="BJ174" s="17" t="s">
        <v>79</v>
      </c>
      <c r="BK174" s="175">
        <f>ROUND(I174*H174,2)</f>
        <v>0</v>
      </c>
      <c r="BL174" s="17" t="s">
        <v>144</v>
      </c>
      <c r="BM174" s="174" t="s">
        <v>1286</v>
      </c>
    </row>
    <row r="175" s="2" customFormat="1" ht="16.5" customHeight="1">
      <c r="A175" s="36"/>
      <c r="B175" s="162"/>
      <c r="C175" s="181" t="s">
        <v>559</v>
      </c>
      <c r="D175" s="181" t="s">
        <v>149</v>
      </c>
      <c r="E175" s="182" t="s">
        <v>2196</v>
      </c>
      <c r="F175" s="183" t="s">
        <v>2197</v>
      </c>
      <c r="G175" s="184" t="s">
        <v>186</v>
      </c>
      <c r="H175" s="185">
        <v>3</v>
      </c>
      <c r="I175" s="186"/>
      <c r="J175" s="187">
        <f>ROUND(I175*H175,2)</f>
        <v>0</v>
      </c>
      <c r="K175" s="183" t="s">
        <v>3</v>
      </c>
      <c r="L175" s="188"/>
      <c r="M175" s="189" t="s">
        <v>3</v>
      </c>
      <c r="N175" s="190" t="s">
        <v>42</v>
      </c>
      <c r="O175" s="70"/>
      <c r="P175" s="172">
        <f>O175*H175</f>
        <v>0</v>
      </c>
      <c r="Q175" s="172">
        <v>0</v>
      </c>
      <c r="R175" s="172">
        <f>Q175*H175</f>
        <v>0</v>
      </c>
      <c r="S175" s="172">
        <v>0</v>
      </c>
      <c r="T175" s="173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174" t="s">
        <v>152</v>
      </c>
      <c r="AT175" s="174" t="s">
        <v>149</v>
      </c>
      <c r="AU175" s="174" t="s">
        <v>79</v>
      </c>
      <c r="AY175" s="17" t="s">
        <v>135</v>
      </c>
      <c r="BE175" s="175">
        <f>IF(N175="základní",J175,0)</f>
        <v>0</v>
      </c>
      <c r="BF175" s="175">
        <f>IF(N175="snížená",J175,0)</f>
        <v>0</v>
      </c>
      <c r="BG175" s="175">
        <f>IF(N175="zákl. přenesená",J175,0)</f>
        <v>0</v>
      </c>
      <c r="BH175" s="175">
        <f>IF(N175="sníž. přenesená",J175,0)</f>
        <v>0</v>
      </c>
      <c r="BI175" s="175">
        <f>IF(N175="nulová",J175,0)</f>
        <v>0</v>
      </c>
      <c r="BJ175" s="17" t="s">
        <v>79</v>
      </c>
      <c r="BK175" s="175">
        <f>ROUND(I175*H175,2)</f>
        <v>0</v>
      </c>
      <c r="BL175" s="17" t="s">
        <v>144</v>
      </c>
      <c r="BM175" s="174" t="s">
        <v>1290</v>
      </c>
    </row>
    <row r="176" s="2" customFormat="1" ht="16.5" customHeight="1">
      <c r="A176" s="36"/>
      <c r="B176" s="162"/>
      <c r="C176" s="181" t="s">
        <v>1294</v>
      </c>
      <c r="D176" s="181" t="s">
        <v>149</v>
      </c>
      <c r="E176" s="182" t="s">
        <v>2198</v>
      </c>
      <c r="F176" s="183" t="s">
        <v>2199</v>
      </c>
      <c r="G176" s="184" t="s">
        <v>186</v>
      </c>
      <c r="H176" s="185">
        <v>5</v>
      </c>
      <c r="I176" s="186"/>
      <c r="J176" s="187">
        <f>ROUND(I176*H176,2)</f>
        <v>0</v>
      </c>
      <c r="K176" s="183" t="s">
        <v>3</v>
      </c>
      <c r="L176" s="188"/>
      <c r="M176" s="189" t="s">
        <v>3</v>
      </c>
      <c r="N176" s="190" t="s">
        <v>42</v>
      </c>
      <c r="O176" s="70"/>
      <c r="P176" s="172">
        <f>O176*H176</f>
        <v>0</v>
      </c>
      <c r="Q176" s="172">
        <v>0</v>
      </c>
      <c r="R176" s="172">
        <f>Q176*H176</f>
        <v>0</v>
      </c>
      <c r="S176" s="172">
        <v>0</v>
      </c>
      <c r="T176" s="173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74" t="s">
        <v>152</v>
      </c>
      <c r="AT176" s="174" t="s">
        <v>149</v>
      </c>
      <c r="AU176" s="174" t="s">
        <v>79</v>
      </c>
      <c r="AY176" s="17" t="s">
        <v>135</v>
      </c>
      <c r="BE176" s="175">
        <f>IF(N176="základní",J176,0)</f>
        <v>0</v>
      </c>
      <c r="BF176" s="175">
        <f>IF(N176="snížená",J176,0)</f>
        <v>0</v>
      </c>
      <c r="BG176" s="175">
        <f>IF(N176="zákl. přenesená",J176,0)</f>
        <v>0</v>
      </c>
      <c r="BH176" s="175">
        <f>IF(N176="sníž. přenesená",J176,0)</f>
        <v>0</v>
      </c>
      <c r="BI176" s="175">
        <f>IF(N176="nulová",J176,0)</f>
        <v>0</v>
      </c>
      <c r="BJ176" s="17" t="s">
        <v>79</v>
      </c>
      <c r="BK176" s="175">
        <f>ROUND(I176*H176,2)</f>
        <v>0</v>
      </c>
      <c r="BL176" s="17" t="s">
        <v>144</v>
      </c>
      <c r="BM176" s="174" t="s">
        <v>1297</v>
      </c>
    </row>
    <row r="177" s="2" customFormat="1" ht="16.5" customHeight="1">
      <c r="A177" s="36"/>
      <c r="B177" s="162"/>
      <c r="C177" s="181" t="s">
        <v>564</v>
      </c>
      <c r="D177" s="181" t="s">
        <v>149</v>
      </c>
      <c r="E177" s="182" t="s">
        <v>2200</v>
      </c>
      <c r="F177" s="183" t="s">
        <v>2201</v>
      </c>
      <c r="G177" s="184" t="s">
        <v>186</v>
      </c>
      <c r="H177" s="185">
        <v>2</v>
      </c>
      <c r="I177" s="186"/>
      <c r="J177" s="187">
        <f>ROUND(I177*H177,2)</f>
        <v>0</v>
      </c>
      <c r="K177" s="183" t="s">
        <v>3</v>
      </c>
      <c r="L177" s="188"/>
      <c r="M177" s="189" t="s">
        <v>3</v>
      </c>
      <c r="N177" s="190" t="s">
        <v>42</v>
      </c>
      <c r="O177" s="70"/>
      <c r="P177" s="172">
        <f>O177*H177</f>
        <v>0</v>
      </c>
      <c r="Q177" s="172">
        <v>0</v>
      </c>
      <c r="R177" s="172">
        <f>Q177*H177</f>
        <v>0</v>
      </c>
      <c r="S177" s="172">
        <v>0</v>
      </c>
      <c r="T177" s="173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74" t="s">
        <v>152</v>
      </c>
      <c r="AT177" s="174" t="s">
        <v>149</v>
      </c>
      <c r="AU177" s="174" t="s">
        <v>79</v>
      </c>
      <c r="AY177" s="17" t="s">
        <v>135</v>
      </c>
      <c r="BE177" s="175">
        <f>IF(N177="základní",J177,0)</f>
        <v>0</v>
      </c>
      <c r="BF177" s="175">
        <f>IF(N177="snížená",J177,0)</f>
        <v>0</v>
      </c>
      <c r="BG177" s="175">
        <f>IF(N177="zákl. přenesená",J177,0)</f>
        <v>0</v>
      </c>
      <c r="BH177" s="175">
        <f>IF(N177="sníž. přenesená",J177,0)</f>
        <v>0</v>
      </c>
      <c r="BI177" s="175">
        <f>IF(N177="nulová",J177,0)</f>
        <v>0</v>
      </c>
      <c r="BJ177" s="17" t="s">
        <v>79</v>
      </c>
      <c r="BK177" s="175">
        <f>ROUND(I177*H177,2)</f>
        <v>0</v>
      </c>
      <c r="BL177" s="17" t="s">
        <v>144</v>
      </c>
      <c r="BM177" s="174" t="s">
        <v>1300</v>
      </c>
    </row>
    <row r="178" s="2" customFormat="1" ht="16.5" customHeight="1">
      <c r="A178" s="36"/>
      <c r="B178" s="162"/>
      <c r="C178" s="181" t="s">
        <v>369</v>
      </c>
      <c r="D178" s="181" t="s">
        <v>149</v>
      </c>
      <c r="E178" s="182" t="s">
        <v>2202</v>
      </c>
      <c r="F178" s="183" t="s">
        <v>2203</v>
      </c>
      <c r="G178" s="184" t="s">
        <v>186</v>
      </c>
      <c r="H178" s="185">
        <v>1</v>
      </c>
      <c r="I178" s="186"/>
      <c r="J178" s="187">
        <f>ROUND(I178*H178,2)</f>
        <v>0</v>
      </c>
      <c r="K178" s="183" t="s">
        <v>3</v>
      </c>
      <c r="L178" s="188"/>
      <c r="M178" s="189" t="s">
        <v>3</v>
      </c>
      <c r="N178" s="190" t="s">
        <v>42</v>
      </c>
      <c r="O178" s="70"/>
      <c r="P178" s="172">
        <f>O178*H178</f>
        <v>0</v>
      </c>
      <c r="Q178" s="172">
        <v>0</v>
      </c>
      <c r="R178" s="172">
        <f>Q178*H178</f>
        <v>0</v>
      </c>
      <c r="S178" s="172">
        <v>0</v>
      </c>
      <c r="T178" s="173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74" t="s">
        <v>152</v>
      </c>
      <c r="AT178" s="174" t="s">
        <v>149</v>
      </c>
      <c r="AU178" s="174" t="s">
        <v>79</v>
      </c>
      <c r="AY178" s="17" t="s">
        <v>135</v>
      </c>
      <c r="BE178" s="175">
        <f>IF(N178="základní",J178,0)</f>
        <v>0</v>
      </c>
      <c r="BF178" s="175">
        <f>IF(N178="snížená",J178,0)</f>
        <v>0</v>
      </c>
      <c r="BG178" s="175">
        <f>IF(N178="zákl. přenesená",J178,0)</f>
        <v>0</v>
      </c>
      <c r="BH178" s="175">
        <f>IF(N178="sníž. přenesená",J178,0)</f>
        <v>0</v>
      </c>
      <c r="BI178" s="175">
        <f>IF(N178="nulová",J178,0)</f>
        <v>0</v>
      </c>
      <c r="BJ178" s="17" t="s">
        <v>79</v>
      </c>
      <c r="BK178" s="175">
        <f>ROUND(I178*H178,2)</f>
        <v>0</v>
      </c>
      <c r="BL178" s="17" t="s">
        <v>144</v>
      </c>
      <c r="BM178" s="174" t="s">
        <v>1303</v>
      </c>
    </row>
    <row r="179" s="2" customFormat="1" ht="16.5" customHeight="1">
      <c r="A179" s="36"/>
      <c r="B179" s="162"/>
      <c r="C179" s="181" t="s">
        <v>379</v>
      </c>
      <c r="D179" s="181" t="s">
        <v>149</v>
      </c>
      <c r="E179" s="182" t="s">
        <v>2204</v>
      </c>
      <c r="F179" s="183" t="s">
        <v>2205</v>
      </c>
      <c r="G179" s="184" t="s">
        <v>186</v>
      </c>
      <c r="H179" s="185">
        <v>2</v>
      </c>
      <c r="I179" s="186"/>
      <c r="J179" s="187">
        <f>ROUND(I179*H179,2)</f>
        <v>0</v>
      </c>
      <c r="K179" s="183" t="s">
        <v>3</v>
      </c>
      <c r="L179" s="188"/>
      <c r="M179" s="189" t="s">
        <v>3</v>
      </c>
      <c r="N179" s="190" t="s">
        <v>42</v>
      </c>
      <c r="O179" s="70"/>
      <c r="P179" s="172">
        <f>O179*H179</f>
        <v>0</v>
      </c>
      <c r="Q179" s="172">
        <v>0</v>
      </c>
      <c r="R179" s="172">
        <f>Q179*H179</f>
        <v>0</v>
      </c>
      <c r="S179" s="172">
        <v>0</v>
      </c>
      <c r="T179" s="173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74" t="s">
        <v>152</v>
      </c>
      <c r="AT179" s="174" t="s">
        <v>149</v>
      </c>
      <c r="AU179" s="174" t="s">
        <v>79</v>
      </c>
      <c r="AY179" s="17" t="s">
        <v>135</v>
      </c>
      <c r="BE179" s="175">
        <f>IF(N179="základní",J179,0)</f>
        <v>0</v>
      </c>
      <c r="BF179" s="175">
        <f>IF(N179="snížená",J179,0)</f>
        <v>0</v>
      </c>
      <c r="BG179" s="175">
        <f>IF(N179="zákl. přenesená",J179,0)</f>
        <v>0</v>
      </c>
      <c r="BH179" s="175">
        <f>IF(N179="sníž. přenesená",J179,0)</f>
        <v>0</v>
      </c>
      <c r="BI179" s="175">
        <f>IF(N179="nulová",J179,0)</f>
        <v>0</v>
      </c>
      <c r="BJ179" s="17" t="s">
        <v>79</v>
      </c>
      <c r="BK179" s="175">
        <f>ROUND(I179*H179,2)</f>
        <v>0</v>
      </c>
      <c r="BL179" s="17" t="s">
        <v>144</v>
      </c>
      <c r="BM179" s="174" t="s">
        <v>1307</v>
      </c>
    </row>
    <row r="180" s="2" customFormat="1" ht="16.5" customHeight="1">
      <c r="A180" s="36"/>
      <c r="B180" s="162"/>
      <c r="C180" s="163" t="s">
        <v>1308</v>
      </c>
      <c r="D180" s="163" t="s">
        <v>139</v>
      </c>
      <c r="E180" s="164" t="s">
        <v>2206</v>
      </c>
      <c r="F180" s="165" t="s">
        <v>2207</v>
      </c>
      <c r="G180" s="166" t="s">
        <v>186</v>
      </c>
      <c r="H180" s="167">
        <v>30</v>
      </c>
      <c r="I180" s="168"/>
      <c r="J180" s="169">
        <f>ROUND(I180*H180,2)</f>
        <v>0</v>
      </c>
      <c r="K180" s="165" t="s">
        <v>3</v>
      </c>
      <c r="L180" s="37"/>
      <c r="M180" s="170" t="s">
        <v>3</v>
      </c>
      <c r="N180" s="171" t="s">
        <v>42</v>
      </c>
      <c r="O180" s="70"/>
      <c r="P180" s="172">
        <f>O180*H180</f>
        <v>0</v>
      </c>
      <c r="Q180" s="172">
        <v>0</v>
      </c>
      <c r="R180" s="172">
        <f>Q180*H180</f>
        <v>0</v>
      </c>
      <c r="S180" s="172">
        <v>0</v>
      </c>
      <c r="T180" s="173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74" t="s">
        <v>144</v>
      </c>
      <c r="AT180" s="174" t="s">
        <v>139</v>
      </c>
      <c r="AU180" s="174" t="s">
        <v>79</v>
      </c>
      <c r="AY180" s="17" t="s">
        <v>135</v>
      </c>
      <c r="BE180" s="175">
        <f>IF(N180="základní",J180,0)</f>
        <v>0</v>
      </c>
      <c r="BF180" s="175">
        <f>IF(N180="snížená",J180,0)</f>
        <v>0</v>
      </c>
      <c r="BG180" s="175">
        <f>IF(N180="zákl. přenesená",J180,0)</f>
        <v>0</v>
      </c>
      <c r="BH180" s="175">
        <f>IF(N180="sníž. přenesená",J180,0)</f>
        <v>0</v>
      </c>
      <c r="BI180" s="175">
        <f>IF(N180="nulová",J180,0)</f>
        <v>0</v>
      </c>
      <c r="BJ180" s="17" t="s">
        <v>79</v>
      </c>
      <c r="BK180" s="175">
        <f>ROUND(I180*H180,2)</f>
        <v>0</v>
      </c>
      <c r="BL180" s="17" t="s">
        <v>144</v>
      </c>
      <c r="BM180" s="174" t="s">
        <v>1311</v>
      </c>
    </row>
    <row r="181" s="2" customFormat="1" ht="16.5" customHeight="1">
      <c r="A181" s="36"/>
      <c r="B181" s="162"/>
      <c r="C181" s="181" t="s">
        <v>576</v>
      </c>
      <c r="D181" s="181" t="s">
        <v>149</v>
      </c>
      <c r="E181" s="182" t="s">
        <v>2208</v>
      </c>
      <c r="F181" s="183" t="s">
        <v>2209</v>
      </c>
      <c r="G181" s="184" t="s">
        <v>186</v>
      </c>
      <c r="H181" s="185">
        <v>2</v>
      </c>
      <c r="I181" s="186"/>
      <c r="J181" s="187">
        <f>ROUND(I181*H181,2)</f>
        <v>0</v>
      </c>
      <c r="K181" s="183" t="s">
        <v>3</v>
      </c>
      <c r="L181" s="188"/>
      <c r="M181" s="189" t="s">
        <v>3</v>
      </c>
      <c r="N181" s="190" t="s">
        <v>42</v>
      </c>
      <c r="O181" s="70"/>
      <c r="P181" s="172">
        <f>O181*H181</f>
        <v>0</v>
      </c>
      <c r="Q181" s="172">
        <v>0</v>
      </c>
      <c r="R181" s="172">
        <f>Q181*H181</f>
        <v>0</v>
      </c>
      <c r="S181" s="172">
        <v>0</v>
      </c>
      <c r="T181" s="173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74" t="s">
        <v>152</v>
      </c>
      <c r="AT181" s="174" t="s">
        <v>149</v>
      </c>
      <c r="AU181" s="174" t="s">
        <v>79</v>
      </c>
      <c r="AY181" s="17" t="s">
        <v>135</v>
      </c>
      <c r="BE181" s="175">
        <f>IF(N181="základní",J181,0)</f>
        <v>0</v>
      </c>
      <c r="BF181" s="175">
        <f>IF(N181="snížená",J181,0)</f>
        <v>0</v>
      </c>
      <c r="BG181" s="175">
        <f>IF(N181="zákl. přenesená",J181,0)</f>
        <v>0</v>
      </c>
      <c r="BH181" s="175">
        <f>IF(N181="sníž. přenesená",J181,0)</f>
        <v>0</v>
      </c>
      <c r="BI181" s="175">
        <f>IF(N181="nulová",J181,0)</f>
        <v>0</v>
      </c>
      <c r="BJ181" s="17" t="s">
        <v>79</v>
      </c>
      <c r="BK181" s="175">
        <f>ROUND(I181*H181,2)</f>
        <v>0</v>
      </c>
      <c r="BL181" s="17" t="s">
        <v>144</v>
      </c>
      <c r="BM181" s="174" t="s">
        <v>1314</v>
      </c>
    </row>
    <row r="182" s="2" customFormat="1" ht="16.5" customHeight="1">
      <c r="A182" s="36"/>
      <c r="B182" s="162"/>
      <c r="C182" s="181" t="s">
        <v>1315</v>
      </c>
      <c r="D182" s="181" t="s">
        <v>149</v>
      </c>
      <c r="E182" s="182" t="s">
        <v>2210</v>
      </c>
      <c r="F182" s="183" t="s">
        <v>2211</v>
      </c>
      <c r="G182" s="184" t="s">
        <v>186</v>
      </c>
      <c r="H182" s="185">
        <v>10</v>
      </c>
      <c r="I182" s="186"/>
      <c r="J182" s="187">
        <f>ROUND(I182*H182,2)</f>
        <v>0</v>
      </c>
      <c r="K182" s="183" t="s">
        <v>3</v>
      </c>
      <c r="L182" s="188"/>
      <c r="M182" s="189" t="s">
        <v>3</v>
      </c>
      <c r="N182" s="190" t="s">
        <v>42</v>
      </c>
      <c r="O182" s="70"/>
      <c r="P182" s="172">
        <f>O182*H182</f>
        <v>0</v>
      </c>
      <c r="Q182" s="172">
        <v>0</v>
      </c>
      <c r="R182" s="172">
        <f>Q182*H182</f>
        <v>0</v>
      </c>
      <c r="S182" s="172">
        <v>0</v>
      </c>
      <c r="T182" s="173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74" t="s">
        <v>152</v>
      </c>
      <c r="AT182" s="174" t="s">
        <v>149</v>
      </c>
      <c r="AU182" s="174" t="s">
        <v>79</v>
      </c>
      <c r="AY182" s="17" t="s">
        <v>135</v>
      </c>
      <c r="BE182" s="175">
        <f>IF(N182="základní",J182,0)</f>
        <v>0</v>
      </c>
      <c r="BF182" s="175">
        <f>IF(N182="snížená",J182,0)</f>
        <v>0</v>
      </c>
      <c r="BG182" s="175">
        <f>IF(N182="zákl. přenesená",J182,0)</f>
        <v>0</v>
      </c>
      <c r="BH182" s="175">
        <f>IF(N182="sníž. přenesená",J182,0)</f>
        <v>0</v>
      </c>
      <c r="BI182" s="175">
        <f>IF(N182="nulová",J182,0)</f>
        <v>0</v>
      </c>
      <c r="BJ182" s="17" t="s">
        <v>79</v>
      </c>
      <c r="BK182" s="175">
        <f>ROUND(I182*H182,2)</f>
        <v>0</v>
      </c>
      <c r="BL182" s="17" t="s">
        <v>144</v>
      </c>
      <c r="BM182" s="174" t="s">
        <v>1318</v>
      </c>
    </row>
    <row r="183" s="2" customFormat="1" ht="16.5" customHeight="1">
      <c r="A183" s="36"/>
      <c r="B183" s="162"/>
      <c r="C183" s="181" t="s">
        <v>400</v>
      </c>
      <c r="D183" s="181" t="s">
        <v>149</v>
      </c>
      <c r="E183" s="182" t="s">
        <v>2212</v>
      </c>
      <c r="F183" s="183" t="s">
        <v>2213</v>
      </c>
      <c r="G183" s="184" t="s">
        <v>186</v>
      </c>
      <c r="H183" s="185">
        <v>11</v>
      </c>
      <c r="I183" s="186"/>
      <c r="J183" s="187">
        <f>ROUND(I183*H183,2)</f>
        <v>0</v>
      </c>
      <c r="K183" s="183" t="s">
        <v>3</v>
      </c>
      <c r="L183" s="188"/>
      <c r="M183" s="189" t="s">
        <v>3</v>
      </c>
      <c r="N183" s="190" t="s">
        <v>42</v>
      </c>
      <c r="O183" s="70"/>
      <c r="P183" s="172">
        <f>O183*H183</f>
        <v>0</v>
      </c>
      <c r="Q183" s="172">
        <v>0</v>
      </c>
      <c r="R183" s="172">
        <f>Q183*H183</f>
        <v>0</v>
      </c>
      <c r="S183" s="172">
        <v>0</v>
      </c>
      <c r="T183" s="173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74" t="s">
        <v>152</v>
      </c>
      <c r="AT183" s="174" t="s">
        <v>149</v>
      </c>
      <c r="AU183" s="174" t="s">
        <v>79</v>
      </c>
      <c r="AY183" s="17" t="s">
        <v>135</v>
      </c>
      <c r="BE183" s="175">
        <f>IF(N183="základní",J183,0)</f>
        <v>0</v>
      </c>
      <c r="BF183" s="175">
        <f>IF(N183="snížená",J183,0)</f>
        <v>0</v>
      </c>
      <c r="BG183" s="175">
        <f>IF(N183="zákl. přenesená",J183,0)</f>
        <v>0</v>
      </c>
      <c r="BH183" s="175">
        <f>IF(N183="sníž. přenesená",J183,0)</f>
        <v>0</v>
      </c>
      <c r="BI183" s="175">
        <f>IF(N183="nulová",J183,0)</f>
        <v>0</v>
      </c>
      <c r="BJ183" s="17" t="s">
        <v>79</v>
      </c>
      <c r="BK183" s="175">
        <f>ROUND(I183*H183,2)</f>
        <v>0</v>
      </c>
      <c r="BL183" s="17" t="s">
        <v>144</v>
      </c>
      <c r="BM183" s="174" t="s">
        <v>1321</v>
      </c>
    </row>
    <row r="184" s="2" customFormat="1" ht="16.5" customHeight="1">
      <c r="A184" s="36"/>
      <c r="B184" s="162"/>
      <c r="C184" s="181" t="s">
        <v>345</v>
      </c>
      <c r="D184" s="181" t="s">
        <v>149</v>
      </c>
      <c r="E184" s="182" t="s">
        <v>2214</v>
      </c>
      <c r="F184" s="183" t="s">
        <v>2215</v>
      </c>
      <c r="G184" s="184" t="s">
        <v>186</v>
      </c>
      <c r="H184" s="185">
        <v>5</v>
      </c>
      <c r="I184" s="186"/>
      <c r="J184" s="187">
        <f>ROUND(I184*H184,2)</f>
        <v>0</v>
      </c>
      <c r="K184" s="183" t="s">
        <v>3</v>
      </c>
      <c r="L184" s="188"/>
      <c r="M184" s="189" t="s">
        <v>3</v>
      </c>
      <c r="N184" s="190" t="s">
        <v>42</v>
      </c>
      <c r="O184" s="70"/>
      <c r="P184" s="172">
        <f>O184*H184</f>
        <v>0</v>
      </c>
      <c r="Q184" s="172">
        <v>0</v>
      </c>
      <c r="R184" s="172">
        <f>Q184*H184</f>
        <v>0</v>
      </c>
      <c r="S184" s="172">
        <v>0</v>
      </c>
      <c r="T184" s="173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74" t="s">
        <v>152</v>
      </c>
      <c r="AT184" s="174" t="s">
        <v>149</v>
      </c>
      <c r="AU184" s="174" t="s">
        <v>79</v>
      </c>
      <c r="AY184" s="17" t="s">
        <v>135</v>
      </c>
      <c r="BE184" s="175">
        <f>IF(N184="základní",J184,0)</f>
        <v>0</v>
      </c>
      <c r="BF184" s="175">
        <f>IF(N184="snížená",J184,0)</f>
        <v>0</v>
      </c>
      <c r="BG184" s="175">
        <f>IF(N184="zákl. přenesená",J184,0)</f>
        <v>0</v>
      </c>
      <c r="BH184" s="175">
        <f>IF(N184="sníž. přenesená",J184,0)</f>
        <v>0</v>
      </c>
      <c r="BI184" s="175">
        <f>IF(N184="nulová",J184,0)</f>
        <v>0</v>
      </c>
      <c r="BJ184" s="17" t="s">
        <v>79</v>
      </c>
      <c r="BK184" s="175">
        <f>ROUND(I184*H184,2)</f>
        <v>0</v>
      </c>
      <c r="BL184" s="17" t="s">
        <v>144</v>
      </c>
      <c r="BM184" s="174" t="s">
        <v>1324</v>
      </c>
    </row>
    <row r="185" s="2" customFormat="1" ht="16.5" customHeight="1">
      <c r="A185" s="36"/>
      <c r="B185" s="162"/>
      <c r="C185" s="163" t="s">
        <v>420</v>
      </c>
      <c r="D185" s="163" t="s">
        <v>139</v>
      </c>
      <c r="E185" s="164" t="s">
        <v>2216</v>
      </c>
      <c r="F185" s="165" t="s">
        <v>2217</v>
      </c>
      <c r="G185" s="166" t="s">
        <v>186</v>
      </c>
      <c r="H185" s="167">
        <v>2</v>
      </c>
      <c r="I185" s="168"/>
      <c r="J185" s="169">
        <f>ROUND(I185*H185,2)</f>
        <v>0</v>
      </c>
      <c r="K185" s="165" t="s">
        <v>3</v>
      </c>
      <c r="L185" s="37"/>
      <c r="M185" s="170" t="s">
        <v>3</v>
      </c>
      <c r="N185" s="171" t="s">
        <v>42</v>
      </c>
      <c r="O185" s="70"/>
      <c r="P185" s="172">
        <f>O185*H185</f>
        <v>0</v>
      </c>
      <c r="Q185" s="172">
        <v>0</v>
      </c>
      <c r="R185" s="172">
        <f>Q185*H185</f>
        <v>0</v>
      </c>
      <c r="S185" s="172">
        <v>0</v>
      </c>
      <c r="T185" s="173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74" t="s">
        <v>144</v>
      </c>
      <c r="AT185" s="174" t="s">
        <v>139</v>
      </c>
      <c r="AU185" s="174" t="s">
        <v>79</v>
      </c>
      <c r="AY185" s="17" t="s">
        <v>135</v>
      </c>
      <c r="BE185" s="175">
        <f>IF(N185="základní",J185,0)</f>
        <v>0</v>
      </c>
      <c r="BF185" s="175">
        <f>IF(N185="snížená",J185,0)</f>
        <v>0</v>
      </c>
      <c r="BG185" s="175">
        <f>IF(N185="zákl. přenesená",J185,0)</f>
        <v>0</v>
      </c>
      <c r="BH185" s="175">
        <f>IF(N185="sníž. přenesená",J185,0)</f>
        <v>0</v>
      </c>
      <c r="BI185" s="175">
        <f>IF(N185="nulová",J185,0)</f>
        <v>0</v>
      </c>
      <c r="BJ185" s="17" t="s">
        <v>79</v>
      </c>
      <c r="BK185" s="175">
        <f>ROUND(I185*H185,2)</f>
        <v>0</v>
      </c>
      <c r="BL185" s="17" t="s">
        <v>144</v>
      </c>
      <c r="BM185" s="174" t="s">
        <v>1327</v>
      </c>
    </row>
    <row r="186" s="2" customFormat="1" ht="16.5" customHeight="1">
      <c r="A186" s="36"/>
      <c r="B186" s="162"/>
      <c r="C186" s="163" t="s">
        <v>885</v>
      </c>
      <c r="D186" s="163" t="s">
        <v>139</v>
      </c>
      <c r="E186" s="164" t="s">
        <v>2218</v>
      </c>
      <c r="F186" s="165" t="s">
        <v>2219</v>
      </c>
      <c r="G186" s="166" t="s">
        <v>186</v>
      </c>
      <c r="H186" s="167">
        <v>11</v>
      </c>
      <c r="I186" s="168"/>
      <c r="J186" s="169">
        <f>ROUND(I186*H186,2)</f>
        <v>0</v>
      </c>
      <c r="K186" s="165" t="s">
        <v>3</v>
      </c>
      <c r="L186" s="37"/>
      <c r="M186" s="170" t="s">
        <v>3</v>
      </c>
      <c r="N186" s="171" t="s">
        <v>42</v>
      </c>
      <c r="O186" s="70"/>
      <c r="P186" s="172">
        <f>O186*H186</f>
        <v>0</v>
      </c>
      <c r="Q186" s="172">
        <v>0</v>
      </c>
      <c r="R186" s="172">
        <f>Q186*H186</f>
        <v>0</v>
      </c>
      <c r="S186" s="172">
        <v>0</v>
      </c>
      <c r="T186" s="173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74" t="s">
        <v>144</v>
      </c>
      <c r="AT186" s="174" t="s">
        <v>139</v>
      </c>
      <c r="AU186" s="174" t="s">
        <v>79</v>
      </c>
      <c r="AY186" s="17" t="s">
        <v>135</v>
      </c>
      <c r="BE186" s="175">
        <f>IF(N186="základní",J186,0)</f>
        <v>0</v>
      </c>
      <c r="BF186" s="175">
        <f>IF(N186="snížená",J186,0)</f>
        <v>0</v>
      </c>
      <c r="BG186" s="175">
        <f>IF(N186="zákl. přenesená",J186,0)</f>
        <v>0</v>
      </c>
      <c r="BH186" s="175">
        <f>IF(N186="sníž. přenesená",J186,0)</f>
        <v>0</v>
      </c>
      <c r="BI186" s="175">
        <f>IF(N186="nulová",J186,0)</f>
        <v>0</v>
      </c>
      <c r="BJ186" s="17" t="s">
        <v>79</v>
      </c>
      <c r="BK186" s="175">
        <f>ROUND(I186*H186,2)</f>
        <v>0</v>
      </c>
      <c r="BL186" s="17" t="s">
        <v>144</v>
      </c>
      <c r="BM186" s="174" t="s">
        <v>1330</v>
      </c>
    </row>
    <row r="187" s="2" customFormat="1" ht="16.5" customHeight="1">
      <c r="A187" s="36"/>
      <c r="B187" s="162"/>
      <c r="C187" s="181" t="s">
        <v>906</v>
      </c>
      <c r="D187" s="181" t="s">
        <v>149</v>
      </c>
      <c r="E187" s="182" t="s">
        <v>2220</v>
      </c>
      <c r="F187" s="183" t="s">
        <v>2221</v>
      </c>
      <c r="G187" s="184" t="s">
        <v>186</v>
      </c>
      <c r="H187" s="185">
        <v>11</v>
      </c>
      <c r="I187" s="186"/>
      <c r="J187" s="187">
        <f>ROUND(I187*H187,2)</f>
        <v>0</v>
      </c>
      <c r="K187" s="183" t="s">
        <v>3</v>
      </c>
      <c r="L187" s="188"/>
      <c r="M187" s="189" t="s">
        <v>3</v>
      </c>
      <c r="N187" s="190" t="s">
        <v>42</v>
      </c>
      <c r="O187" s="70"/>
      <c r="P187" s="172">
        <f>O187*H187</f>
        <v>0</v>
      </c>
      <c r="Q187" s="172">
        <v>0</v>
      </c>
      <c r="R187" s="172">
        <f>Q187*H187</f>
        <v>0</v>
      </c>
      <c r="S187" s="172">
        <v>0</v>
      </c>
      <c r="T187" s="173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74" t="s">
        <v>152</v>
      </c>
      <c r="AT187" s="174" t="s">
        <v>149</v>
      </c>
      <c r="AU187" s="174" t="s">
        <v>79</v>
      </c>
      <c r="AY187" s="17" t="s">
        <v>135</v>
      </c>
      <c r="BE187" s="175">
        <f>IF(N187="základní",J187,0)</f>
        <v>0</v>
      </c>
      <c r="BF187" s="175">
        <f>IF(N187="snížená",J187,0)</f>
        <v>0</v>
      </c>
      <c r="BG187" s="175">
        <f>IF(N187="zákl. přenesená",J187,0)</f>
        <v>0</v>
      </c>
      <c r="BH187" s="175">
        <f>IF(N187="sníž. přenesená",J187,0)</f>
        <v>0</v>
      </c>
      <c r="BI187" s="175">
        <f>IF(N187="nulová",J187,0)</f>
        <v>0</v>
      </c>
      <c r="BJ187" s="17" t="s">
        <v>79</v>
      </c>
      <c r="BK187" s="175">
        <f>ROUND(I187*H187,2)</f>
        <v>0</v>
      </c>
      <c r="BL187" s="17" t="s">
        <v>144</v>
      </c>
      <c r="BM187" s="174" t="s">
        <v>1333</v>
      </c>
    </row>
    <row r="188" s="2" customFormat="1" ht="16.5" customHeight="1">
      <c r="A188" s="36"/>
      <c r="B188" s="162"/>
      <c r="C188" s="163" t="s">
        <v>911</v>
      </c>
      <c r="D188" s="163" t="s">
        <v>139</v>
      </c>
      <c r="E188" s="164" t="s">
        <v>2222</v>
      </c>
      <c r="F188" s="165" t="s">
        <v>2223</v>
      </c>
      <c r="G188" s="166" t="s">
        <v>186</v>
      </c>
      <c r="H188" s="167">
        <v>2</v>
      </c>
      <c r="I188" s="168"/>
      <c r="J188" s="169">
        <f>ROUND(I188*H188,2)</f>
        <v>0</v>
      </c>
      <c r="K188" s="165" t="s">
        <v>3</v>
      </c>
      <c r="L188" s="37"/>
      <c r="M188" s="170" t="s">
        <v>3</v>
      </c>
      <c r="N188" s="171" t="s">
        <v>42</v>
      </c>
      <c r="O188" s="70"/>
      <c r="P188" s="172">
        <f>O188*H188</f>
        <v>0</v>
      </c>
      <c r="Q188" s="172">
        <v>0</v>
      </c>
      <c r="R188" s="172">
        <f>Q188*H188</f>
        <v>0</v>
      </c>
      <c r="S188" s="172">
        <v>0</v>
      </c>
      <c r="T188" s="173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74" t="s">
        <v>144</v>
      </c>
      <c r="AT188" s="174" t="s">
        <v>139</v>
      </c>
      <c r="AU188" s="174" t="s">
        <v>79</v>
      </c>
      <c r="AY188" s="17" t="s">
        <v>135</v>
      </c>
      <c r="BE188" s="175">
        <f>IF(N188="základní",J188,0)</f>
        <v>0</v>
      </c>
      <c r="BF188" s="175">
        <f>IF(N188="snížená",J188,0)</f>
        <v>0</v>
      </c>
      <c r="BG188" s="175">
        <f>IF(N188="zákl. přenesená",J188,0)</f>
        <v>0</v>
      </c>
      <c r="BH188" s="175">
        <f>IF(N188="sníž. přenesená",J188,0)</f>
        <v>0</v>
      </c>
      <c r="BI188" s="175">
        <f>IF(N188="nulová",J188,0)</f>
        <v>0</v>
      </c>
      <c r="BJ188" s="17" t="s">
        <v>79</v>
      </c>
      <c r="BK188" s="175">
        <f>ROUND(I188*H188,2)</f>
        <v>0</v>
      </c>
      <c r="BL188" s="17" t="s">
        <v>144</v>
      </c>
      <c r="BM188" s="174" t="s">
        <v>1336</v>
      </c>
    </row>
    <row r="189" s="2" customFormat="1" ht="16.5" customHeight="1">
      <c r="A189" s="36"/>
      <c r="B189" s="162"/>
      <c r="C189" s="181" t="s">
        <v>916</v>
      </c>
      <c r="D189" s="181" t="s">
        <v>149</v>
      </c>
      <c r="E189" s="182" t="s">
        <v>2224</v>
      </c>
      <c r="F189" s="183" t="s">
        <v>2225</v>
      </c>
      <c r="G189" s="184" t="s">
        <v>186</v>
      </c>
      <c r="H189" s="185">
        <v>2</v>
      </c>
      <c r="I189" s="186"/>
      <c r="J189" s="187">
        <f>ROUND(I189*H189,2)</f>
        <v>0</v>
      </c>
      <c r="K189" s="183" t="s">
        <v>3</v>
      </c>
      <c r="L189" s="188"/>
      <c r="M189" s="189" t="s">
        <v>3</v>
      </c>
      <c r="N189" s="190" t="s">
        <v>42</v>
      </c>
      <c r="O189" s="70"/>
      <c r="P189" s="172">
        <f>O189*H189</f>
        <v>0</v>
      </c>
      <c r="Q189" s="172">
        <v>0</v>
      </c>
      <c r="R189" s="172">
        <f>Q189*H189</f>
        <v>0</v>
      </c>
      <c r="S189" s="172">
        <v>0</v>
      </c>
      <c r="T189" s="173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74" t="s">
        <v>152</v>
      </c>
      <c r="AT189" s="174" t="s">
        <v>149</v>
      </c>
      <c r="AU189" s="174" t="s">
        <v>79</v>
      </c>
      <c r="AY189" s="17" t="s">
        <v>135</v>
      </c>
      <c r="BE189" s="175">
        <f>IF(N189="základní",J189,0)</f>
        <v>0</v>
      </c>
      <c r="BF189" s="175">
        <f>IF(N189="snížená",J189,0)</f>
        <v>0</v>
      </c>
      <c r="BG189" s="175">
        <f>IF(N189="zákl. přenesená",J189,0)</f>
        <v>0</v>
      </c>
      <c r="BH189" s="175">
        <f>IF(N189="sníž. přenesená",J189,0)</f>
        <v>0</v>
      </c>
      <c r="BI189" s="175">
        <f>IF(N189="nulová",J189,0)</f>
        <v>0</v>
      </c>
      <c r="BJ189" s="17" t="s">
        <v>79</v>
      </c>
      <c r="BK189" s="175">
        <f>ROUND(I189*H189,2)</f>
        <v>0</v>
      </c>
      <c r="BL189" s="17" t="s">
        <v>144</v>
      </c>
      <c r="BM189" s="174" t="s">
        <v>1339</v>
      </c>
    </row>
    <row r="190" s="2" customFormat="1" ht="16.5" customHeight="1">
      <c r="A190" s="36"/>
      <c r="B190" s="162"/>
      <c r="C190" s="163" t="s">
        <v>415</v>
      </c>
      <c r="D190" s="163" t="s">
        <v>139</v>
      </c>
      <c r="E190" s="164" t="s">
        <v>2226</v>
      </c>
      <c r="F190" s="165" t="s">
        <v>2227</v>
      </c>
      <c r="G190" s="166" t="s">
        <v>186</v>
      </c>
      <c r="H190" s="167">
        <v>34</v>
      </c>
      <c r="I190" s="168"/>
      <c r="J190" s="169">
        <f>ROUND(I190*H190,2)</f>
        <v>0</v>
      </c>
      <c r="K190" s="165" t="s">
        <v>3</v>
      </c>
      <c r="L190" s="37"/>
      <c r="M190" s="170" t="s">
        <v>3</v>
      </c>
      <c r="N190" s="171" t="s">
        <v>42</v>
      </c>
      <c r="O190" s="70"/>
      <c r="P190" s="172">
        <f>O190*H190</f>
        <v>0</v>
      </c>
      <c r="Q190" s="172">
        <v>0</v>
      </c>
      <c r="R190" s="172">
        <f>Q190*H190</f>
        <v>0</v>
      </c>
      <c r="S190" s="172">
        <v>0</v>
      </c>
      <c r="T190" s="173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74" t="s">
        <v>144</v>
      </c>
      <c r="AT190" s="174" t="s">
        <v>139</v>
      </c>
      <c r="AU190" s="174" t="s">
        <v>79</v>
      </c>
      <c r="AY190" s="17" t="s">
        <v>135</v>
      </c>
      <c r="BE190" s="175">
        <f>IF(N190="základní",J190,0)</f>
        <v>0</v>
      </c>
      <c r="BF190" s="175">
        <f>IF(N190="snížená",J190,0)</f>
        <v>0</v>
      </c>
      <c r="BG190" s="175">
        <f>IF(N190="zákl. přenesená",J190,0)</f>
        <v>0</v>
      </c>
      <c r="BH190" s="175">
        <f>IF(N190="sníž. přenesená",J190,0)</f>
        <v>0</v>
      </c>
      <c r="BI190" s="175">
        <f>IF(N190="nulová",J190,0)</f>
        <v>0</v>
      </c>
      <c r="BJ190" s="17" t="s">
        <v>79</v>
      </c>
      <c r="BK190" s="175">
        <f>ROUND(I190*H190,2)</f>
        <v>0</v>
      </c>
      <c r="BL190" s="17" t="s">
        <v>144</v>
      </c>
      <c r="BM190" s="174" t="s">
        <v>1342</v>
      </c>
    </row>
    <row r="191" s="2" customFormat="1" ht="16.5" customHeight="1">
      <c r="A191" s="36"/>
      <c r="B191" s="162"/>
      <c r="C191" s="181" t="s">
        <v>425</v>
      </c>
      <c r="D191" s="181" t="s">
        <v>149</v>
      </c>
      <c r="E191" s="182" t="s">
        <v>2228</v>
      </c>
      <c r="F191" s="183" t="s">
        <v>2229</v>
      </c>
      <c r="G191" s="184" t="s">
        <v>186</v>
      </c>
      <c r="H191" s="185">
        <v>30</v>
      </c>
      <c r="I191" s="186"/>
      <c r="J191" s="187">
        <f>ROUND(I191*H191,2)</f>
        <v>0</v>
      </c>
      <c r="K191" s="183" t="s">
        <v>3</v>
      </c>
      <c r="L191" s="188"/>
      <c r="M191" s="189" t="s">
        <v>3</v>
      </c>
      <c r="N191" s="190" t="s">
        <v>42</v>
      </c>
      <c r="O191" s="70"/>
      <c r="P191" s="172">
        <f>O191*H191</f>
        <v>0</v>
      </c>
      <c r="Q191" s="172">
        <v>0</v>
      </c>
      <c r="R191" s="172">
        <f>Q191*H191</f>
        <v>0</v>
      </c>
      <c r="S191" s="172">
        <v>0</v>
      </c>
      <c r="T191" s="173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74" t="s">
        <v>152</v>
      </c>
      <c r="AT191" s="174" t="s">
        <v>149</v>
      </c>
      <c r="AU191" s="174" t="s">
        <v>79</v>
      </c>
      <c r="AY191" s="17" t="s">
        <v>135</v>
      </c>
      <c r="BE191" s="175">
        <f>IF(N191="základní",J191,0)</f>
        <v>0</v>
      </c>
      <c r="BF191" s="175">
        <f>IF(N191="snížená",J191,0)</f>
        <v>0</v>
      </c>
      <c r="BG191" s="175">
        <f>IF(N191="zákl. přenesená",J191,0)</f>
        <v>0</v>
      </c>
      <c r="BH191" s="175">
        <f>IF(N191="sníž. přenesená",J191,0)</f>
        <v>0</v>
      </c>
      <c r="BI191" s="175">
        <f>IF(N191="nulová",J191,0)</f>
        <v>0</v>
      </c>
      <c r="BJ191" s="17" t="s">
        <v>79</v>
      </c>
      <c r="BK191" s="175">
        <f>ROUND(I191*H191,2)</f>
        <v>0</v>
      </c>
      <c r="BL191" s="17" t="s">
        <v>144</v>
      </c>
      <c r="BM191" s="174" t="s">
        <v>1345</v>
      </c>
    </row>
    <row r="192" s="2" customFormat="1" ht="16.5" customHeight="1">
      <c r="A192" s="36"/>
      <c r="B192" s="162"/>
      <c r="C192" s="181" t="s">
        <v>410</v>
      </c>
      <c r="D192" s="181" t="s">
        <v>149</v>
      </c>
      <c r="E192" s="182" t="s">
        <v>2230</v>
      </c>
      <c r="F192" s="183" t="s">
        <v>2231</v>
      </c>
      <c r="G192" s="184" t="s">
        <v>186</v>
      </c>
      <c r="H192" s="185">
        <v>30</v>
      </c>
      <c r="I192" s="186"/>
      <c r="J192" s="187">
        <f>ROUND(I192*H192,2)</f>
        <v>0</v>
      </c>
      <c r="K192" s="183" t="s">
        <v>3</v>
      </c>
      <c r="L192" s="188"/>
      <c r="M192" s="189" t="s">
        <v>3</v>
      </c>
      <c r="N192" s="190" t="s">
        <v>42</v>
      </c>
      <c r="O192" s="70"/>
      <c r="P192" s="172">
        <f>O192*H192</f>
        <v>0</v>
      </c>
      <c r="Q192" s="172">
        <v>0</v>
      </c>
      <c r="R192" s="172">
        <f>Q192*H192</f>
        <v>0</v>
      </c>
      <c r="S192" s="172">
        <v>0</v>
      </c>
      <c r="T192" s="173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74" t="s">
        <v>152</v>
      </c>
      <c r="AT192" s="174" t="s">
        <v>149</v>
      </c>
      <c r="AU192" s="174" t="s">
        <v>79</v>
      </c>
      <c r="AY192" s="17" t="s">
        <v>135</v>
      </c>
      <c r="BE192" s="175">
        <f>IF(N192="základní",J192,0)</f>
        <v>0</v>
      </c>
      <c r="BF192" s="175">
        <f>IF(N192="snížená",J192,0)</f>
        <v>0</v>
      </c>
      <c r="BG192" s="175">
        <f>IF(N192="zákl. přenesená",J192,0)</f>
        <v>0</v>
      </c>
      <c r="BH192" s="175">
        <f>IF(N192="sníž. přenesená",J192,0)</f>
        <v>0</v>
      </c>
      <c r="BI192" s="175">
        <f>IF(N192="nulová",J192,0)</f>
        <v>0</v>
      </c>
      <c r="BJ192" s="17" t="s">
        <v>79</v>
      </c>
      <c r="BK192" s="175">
        <f>ROUND(I192*H192,2)</f>
        <v>0</v>
      </c>
      <c r="BL192" s="17" t="s">
        <v>144</v>
      </c>
      <c r="BM192" s="174" t="s">
        <v>1348</v>
      </c>
    </row>
    <row r="193" s="2" customFormat="1" ht="16.5" customHeight="1">
      <c r="A193" s="36"/>
      <c r="B193" s="162"/>
      <c r="C193" s="181" t="s">
        <v>920</v>
      </c>
      <c r="D193" s="181" t="s">
        <v>149</v>
      </c>
      <c r="E193" s="182" t="s">
        <v>2232</v>
      </c>
      <c r="F193" s="183" t="s">
        <v>2233</v>
      </c>
      <c r="G193" s="184" t="s">
        <v>186</v>
      </c>
      <c r="H193" s="185">
        <v>4</v>
      </c>
      <c r="I193" s="186"/>
      <c r="J193" s="187">
        <f>ROUND(I193*H193,2)</f>
        <v>0</v>
      </c>
      <c r="K193" s="183" t="s">
        <v>3</v>
      </c>
      <c r="L193" s="188"/>
      <c r="M193" s="189" t="s">
        <v>3</v>
      </c>
      <c r="N193" s="190" t="s">
        <v>42</v>
      </c>
      <c r="O193" s="70"/>
      <c r="P193" s="172">
        <f>O193*H193</f>
        <v>0</v>
      </c>
      <c r="Q193" s="172">
        <v>0</v>
      </c>
      <c r="R193" s="172">
        <f>Q193*H193</f>
        <v>0</v>
      </c>
      <c r="S193" s="172">
        <v>0</v>
      </c>
      <c r="T193" s="173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74" t="s">
        <v>152</v>
      </c>
      <c r="AT193" s="174" t="s">
        <v>149</v>
      </c>
      <c r="AU193" s="174" t="s">
        <v>79</v>
      </c>
      <c r="AY193" s="17" t="s">
        <v>135</v>
      </c>
      <c r="BE193" s="175">
        <f>IF(N193="základní",J193,0)</f>
        <v>0</v>
      </c>
      <c r="BF193" s="175">
        <f>IF(N193="snížená",J193,0)</f>
        <v>0</v>
      </c>
      <c r="BG193" s="175">
        <f>IF(N193="zákl. přenesená",J193,0)</f>
        <v>0</v>
      </c>
      <c r="BH193" s="175">
        <f>IF(N193="sníž. přenesená",J193,0)</f>
        <v>0</v>
      </c>
      <c r="BI193" s="175">
        <f>IF(N193="nulová",J193,0)</f>
        <v>0</v>
      </c>
      <c r="BJ193" s="17" t="s">
        <v>79</v>
      </c>
      <c r="BK193" s="175">
        <f>ROUND(I193*H193,2)</f>
        <v>0</v>
      </c>
      <c r="BL193" s="17" t="s">
        <v>144</v>
      </c>
      <c r="BM193" s="174" t="s">
        <v>1351</v>
      </c>
    </row>
    <row r="194" s="2" customFormat="1" ht="16.5" customHeight="1">
      <c r="A194" s="36"/>
      <c r="B194" s="162"/>
      <c r="C194" s="181" t="s">
        <v>1354</v>
      </c>
      <c r="D194" s="181" t="s">
        <v>149</v>
      </c>
      <c r="E194" s="182" t="s">
        <v>2234</v>
      </c>
      <c r="F194" s="183" t="s">
        <v>2235</v>
      </c>
      <c r="G194" s="184" t="s">
        <v>186</v>
      </c>
      <c r="H194" s="185">
        <v>4</v>
      </c>
      <c r="I194" s="186"/>
      <c r="J194" s="187">
        <f>ROUND(I194*H194,2)</f>
        <v>0</v>
      </c>
      <c r="K194" s="183" t="s">
        <v>3</v>
      </c>
      <c r="L194" s="188"/>
      <c r="M194" s="189" t="s">
        <v>3</v>
      </c>
      <c r="N194" s="190" t="s">
        <v>42</v>
      </c>
      <c r="O194" s="70"/>
      <c r="P194" s="172">
        <f>O194*H194</f>
        <v>0</v>
      </c>
      <c r="Q194" s="172">
        <v>0</v>
      </c>
      <c r="R194" s="172">
        <f>Q194*H194</f>
        <v>0</v>
      </c>
      <c r="S194" s="172">
        <v>0</v>
      </c>
      <c r="T194" s="173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174" t="s">
        <v>152</v>
      </c>
      <c r="AT194" s="174" t="s">
        <v>149</v>
      </c>
      <c r="AU194" s="174" t="s">
        <v>79</v>
      </c>
      <c r="AY194" s="17" t="s">
        <v>135</v>
      </c>
      <c r="BE194" s="175">
        <f>IF(N194="základní",J194,0)</f>
        <v>0</v>
      </c>
      <c r="BF194" s="175">
        <f>IF(N194="snížená",J194,0)</f>
        <v>0</v>
      </c>
      <c r="BG194" s="175">
        <f>IF(N194="zákl. přenesená",J194,0)</f>
        <v>0</v>
      </c>
      <c r="BH194" s="175">
        <f>IF(N194="sníž. přenesená",J194,0)</f>
        <v>0</v>
      </c>
      <c r="BI194" s="175">
        <f>IF(N194="nulová",J194,0)</f>
        <v>0</v>
      </c>
      <c r="BJ194" s="17" t="s">
        <v>79</v>
      </c>
      <c r="BK194" s="175">
        <f>ROUND(I194*H194,2)</f>
        <v>0</v>
      </c>
      <c r="BL194" s="17" t="s">
        <v>144</v>
      </c>
      <c r="BM194" s="174" t="s">
        <v>1357</v>
      </c>
    </row>
    <row r="195" s="2" customFormat="1" ht="16.5" customHeight="1">
      <c r="A195" s="36"/>
      <c r="B195" s="162"/>
      <c r="C195" s="163" t="s">
        <v>925</v>
      </c>
      <c r="D195" s="163" t="s">
        <v>139</v>
      </c>
      <c r="E195" s="164" t="s">
        <v>2236</v>
      </c>
      <c r="F195" s="165" t="s">
        <v>2237</v>
      </c>
      <c r="G195" s="166" t="s">
        <v>186</v>
      </c>
      <c r="H195" s="167">
        <v>2</v>
      </c>
      <c r="I195" s="168"/>
      <c r="J195" s="169">
        <f>ROUND(I195*H195,2)</f>
        <v>0</v>
      </c>
      <c r="K195" s="165" t="s">
        <v>3</v>
      </c>
      <c r="L195" s="37"/>
      <c r="M195" s="170" t="s">
        <v>3</v>
      </c>
      <c r="N195" s="171" t="s">
        <v>42</v>
      </c>
      <c r="O195" s="70"/>
      <c r="P195" s="172">
        <f>O195*H195</f>
        <v>0</v>
      </c>
      <c r="Q195" s="172">
        <v>0</v>
      </c>
      <c r="R195" s="172">
        <f>Q195*H195</f>
        <v>0</v>
      </c>
      <c r="S195" s="172">
        <v>0</v>
      </c>
      <c r="T195" s="173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74" t="s">
        <v>144</v>
      </c>
      <c r="AT195" s="174" t="s">
        <v>139</v>
      </c>
      <c r="AU195" s="174" t="s">
        <v>79</v>
      </c>
      <c r="AY195" s="17" t="s">
        <v>135</v>
      </c>
      <c r="BE195" s="175">
        <f>IF(N195="základní",J195,0)</f>
        <v>0</v>
      </c>
      <c r="BF195" s="175">
        <f>IF(N195="snížená",J195,0)</f>
        <v>0</v>
      </c>
      <c r="BG195" s="175">
        <f>IF(N195="zákl. přenesená",J195,0)</f>
        <v>0</v>
      </c>
      <c r="BH195" s="175">
        <f>IF(N195="sníž. přenesená",J195,0)</f>
        <v>0</v>
      </c>
      <c r="BI195" s="175">
        <f>IF(N195="nulová",J195,0)</f>
        <v>0</v>
      </c>
      <c r="BJ195" s="17" t="s">
        <v>79</v>
      </c>
      <c r="BK195" s="175">
        <f>ROUND(I195*H195,2)</f>
        <v>0</v>
      </c>
      <c r="BL195" s="17" t="s">
        <v>144</v>
      </c>
      <c r="BM195" s="174" t="s">
        <v>1358</v>
      </c>
    </row>
    <row r="196" s="2" customFormat="1" ht="21.75" customHeight="1">
      <c r="A196" s="36"/>
      <c r="B196" s="162"/>
      <c r="C196" s="181" t="s">
        <v>929</v>
      </c>
      <c r="D196" s="181" t="s">
        <v>149</v>
      </c>
      <c r="E196" s="182" t="s">
        <v>2238</v>
      </c>
      <c r="F196" s="183" t="s">
        <v>2239</v>
      </c>
      <c r="G196" s="184" t="s">
        <v>186</v>
      </c>
      <c r="H196" s="185">
        <v>2</v>
      </c>
      <c r="I196" s="186"/>
      <c r="J196" s="187">
        <f>ROUND(I196*H196,2)</f>
        <v>0</v>
      </c>
      <c r="K196" s="183" t="s">
        <v>3</v>
      </c>
      <c r="L196" s="188"/>
      <c r="M196" s="189" t="s">
        <v>3</v>
      </c>
      <c r="N196" s="190" t="s">
        <v>42</v>
      </c>
      <c r="O196" s="70"/>
      <c r="P196" s="172">
        <f>O196*H196</f>
        <v>0</v>
      </c>
      <c r="Q196" s="172">
        <v>0</v>
      </c>
      <c r="R196" s="172">
        <f>Q196*H196</f>
        <v>0</v>
      </c>
      <c r="S196" s="172">
        <v>0</v>
      </c>
      <c r="T196" s="173">
        <f>S196*H196</f>
        <v>0</v>
      </c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R196" s="174" t="s">
        <v>152</v>
      </c>
      <c r="AT196" s="174" t="s">
        <v>149</v>
      </c>
      <c r="AU196" s="174" t="s">
        <v>79</v>
      </c>
      <c r="AY196" s="17" t="s">
        <v>135</v>
      </c>
      <c r="BE196" s="175">
        <f>IF(N196="základní",J196,0)</f>
        <v>0</v>
      </c>
      <c r="BF196" s="175">
        <f>IF(N196="snížená",J196,0)</f>
        <v>0</v>
      </c>
      <c r="BG196" s="175">
        <f>IF(N196="zákl. přenesená",J196,0)</f>
        <v>0</v>
      </c>
      <c r="BH196" s="175">
        <f>IF(N196="sníž. přenesená",J196,0)</f>
        <v>0</v>
      </c>
      <c r="BI196" s="175">
        <f>IF(N196="nulová",J196,0)</f>
        <v>0</v>
      </c>
      <c r="BJ196" s="17" t="s">
        <v>79</v>
      </c>
      <c r="BK196" s="175">
        <f>ROUND(I196*H196,2)</f>
        <v>0</v>
      </c>
      <c r="BL196" s="17" t="s">
        <v>144</v>
      </c>
      <c r="BM196" s="174" t="s">
        <v>1361</v>
      </c>
    </row>
    <row r="197" s="2" customFormat="1" ht="16.5" customHeight="1">
      <c r="A197" s="36"/>
      <c r="B197" s="162"/>
      <c r="C197" s="163" t="s">
        <v>890</v>
      </c>
      <c r="D197" s="163" t="s">
        <v>139</v>
      </c>
      <c r="E197" s="164" t="s">
        <v>2240</v>
      </c>
      <c r="F197" s="165" t="s">
        <v>2241</v>
      </c>
      <c r="G197" s="166" t="s">
        <v>186</v>
      </c>
      <c r="H197" s="167">
        <v>2</v>
      </c>
      <c r="I197" s="168"/>
      <c r="J197" s="169">
        <f>ROUND(I197*H197,2)</f>
        <v>0</v>
      </c>
      <c r="K197" s="165" t="s">
        <v>3</v>
      </c>
      <c r="L197" s="37"/>
      <c r="M197" s="170" t="s">
        <v>3</v>
      </c>
      <c r="N197" s="171" t="s">
        <v>42</v>
      </c>
      <c r="O197" s="70"/>
      <c r="P197" s="172">
        <f>O197*H197</f>
        <v>0</v>
      </c>
      <c r="Q197" s="172">
        <v>0</v>
      </c>
      <c r="R197" s="172">
        <f>Q197*H197</f>
        <v>0</v>
      </c>
      <c r="S197" s="172">
        <v>0</v>
      </c>
      <c r="T197" s="173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74" t="s">
        <v>144</v>
      </c>
      <c r="AT197" s="174" t="s">
        <v>139</v>
      </c>
      <c r="AU197" s="174" t="s">
        <v>79</v>
      </c>
      <c r="AY197" s="17" t="s">
        <v>135</v>
      </c>
      <c r="BE197" s="175">
        <f>IF(N197="základní",J197,0)</f>
        <v>0</v>
      </c>
      <c r="BF197" s="175">
        <f>IF(N197="snížená",J197,0)</f>
        <v>0</v>
      </c>
      <c r="BG197" s="175">
        <f>IF(N197="zákl. přenesená",J197,0)</f>
        <v>0</v>
      </c>
      <c r="BH197" s="175">
        <f>IF(N197="sníž. přenesená",J197,0)</f>
        <v>0</v>
      </c>
      <c r="BI197" s="175">
        <f>IF(N197="nulová",J197,0)</f>
        <v>0</v>
      </c>
      <c r="BJ197" s="17" t="s">
        <v>79</v>
      </c>
      <c r="BK197" s="175">
        <f>ROUND(I197*H197,2)</f>
        <v>0</v>
      </c>
      <c r="BL197" s="17" t="s">
        <v>144</v>
      </c>
      <c r="BM197" s="174" t="s">
        <v>1362</v>
      </c>
    </row>
    <row r="198" s="2" customFormat="1" ht="24.15" customHeight="1">
      <c r="A198" s="36"/>
      <c r="B198" s="162"/>
      <c r="C198" s="181" t="s">
        <v>895</v>
      </c>
      <c r="D198" s="181" t="s">
        <v>149</v>
      </c>
      <c r="E198" s="182" t="s">
        <v>2242</v>
      </c>
      <c r="F198" s="183" t="s">
        <v>2243</v>
      </c>
      <c r="G198" s="184" t="s">
        <v>176</v>
      </c>
      <c r="H198" s="185">
        <v>0.80000000000000004</v>
      </c>
      <c r="I198" s="186"/>
      <c r="J198" s="187">
        <f>ROUND(I198*H198,2)</f>
        <v>0</v>
      </c>
      <c r="K198" s="183" t="s">
        <v>3</v>
      </c>
      <c r="L198" s="188"/>
      <c r="M198" s="189" t="s">
        <v>3</v>
      </c>
      <c r="N198" s="190" t="s">
        <v>42</v>
      </c>
      <c r="O198" s="70"/>
      <c r="P198" s="172">
        <f>O198*H198</f>
        <v>0</v>
      </c>
      <c r="Q198" s="172">
        <v>0</v>
      </c>
      <c r="R198" s="172">
        <f>Q198*H198</f>
        <v>0</v>
      </c>
      <c r="S198" s="172">
        <v>0</v>
      </c>
      <c r="T198" s="173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74" t="s">
        <v>152</v>
      </c>
      <c r="AT198" s="174" t="s">
        <v>149</v>
      </c>
      <c r="AU198" s="174" t="s">
        <v>79</v>
      </c>
      <c r="AY198" s="17" t="s">
        <v>135</v>
      </c>
      <c r="BE198" s="175">
        <f>IF(N198="základní",J198,0)</f>
        <v>0</v>
      </c>
      <c r="BF198" s="175">
        <f>IF(N198="snížená",J198,0)</f>
        <v>0</v>
      </c>
      <c r="BG198" s="175">
        <f>IF(N198="zákl. přenesená",J198,0)</f>
        <v>0</v>
      </c>
      <c r="BH198" s="175">
        <f>IF(N198="sníž. přenesená",J198,0)</f>
        <v>0</v>
      </c>
      <c r="BI198" s="175">
        <f>IF(N198="nulová",J198,0)</f>
        <v>0</v>
      </c>
      <c r="BJ198" s="17" t="s">
        <v>79</v>
      </c>
      <c r="BK198" s="175">
        <f>ROUND(I198*H198,2)</f>
        <v>0</v>
      </c>
      <c r="BL198" s="17" t="s">
        <v>144</v>
      </c>
      <c r="BM198" s="174" t="s">
        <v>1363</v>
      </c>
    </row>
    <row r="199" s="2" customFormat="1" ht="16.5" customHeight="1">
      <c r="A199" s="36"/>
      <c r="B199" s="162"/>
      <c r="C199" s="163" t="s">
        <v>897</v>
      </c>
      <c r="D199" s="163" t="s">
        <v>139</v>
      </c>
      <c r="E199" s="164" t="s">
        <v>2244</v>
      </c>
      <c r="F199" s="165" t="s">
        <v>2245</v>
      </c>
      <c r="G199" s="166" t="s">
        <v>186</v>
      </c>
      <c r="H199" s="167">
        <v>2</v>
      </c>
      <c r="I199" s="168"/>
      <c r="J199" s="169">
        <f>ROUND(I199*H199,2)</f>
        <v>0</v>
      </c>
      <c r="K199" s="165" t="s">
        <v>3</v>
      </c>
      <c r="L199" s="37"/>
      <c r="M199" s="170" t="s">
        <v>3</v>
      </c>
      <c r="N199" s="171" t="s">
        <v>42</v>
      </c>
      <c r="O199" s="70"/>
      <c r="P199" s="172">
        <f>O199*H199</f>
        <v>0</v>
      </c>
      <c r="Q199" s="172">
        <v>0</v>
      </c>
      <c r="R199" s="172">
        <f>Q199*H199</f>
        <v>0</v>
      </c>
      <c r="S199" s="172">
        <v>0</v>
      </c>
      <c r="T199" s="173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74" t="s">
        <v>144</v>
      </c>
      <c r="AT199" s="174" t="s">
        <v>139</v>
      </c>
      <c r="AU199" s="174" t="s">
        <v>79</v>
      </c>
      <c r="AY199" s="17" t="s">
        <v>135</v>
      </c>
      <c r="BE199" s="175">
        <f>IF(N199="základní",J199,0)</f>
        <v>0</v>
      </c>
      <c r="BF199" s="175">
        <f>IF(N199="snížená",J199,0)</f>
        <v>0</v>
      </c>
      <c r="BG199" s="175">
        <f>IF(N199="zákl. přenesená",J199,0)</f>
        <v>0</v>
      </c>
      <c r="BH199" s="175">
        <f>IF(N199="sníž. přenesená",J199,0)</f>
        <v>0</v>
      </c>
      <c r="BI199" s="175">
        <f>IF(N199="nulová",J199,0)</f>
        <v>0</v>
      </c>
      <c r="BJ199" s="17" t="s">
        <v>79</v>
      </c>
      <c r="BK199" s="175">
        <f>ROUND(I199*H199,2)</f>
        <v>0</v>
      </c>
      <c r="BL199" s="17" t="s">
        <v>144</v>
      </c>
      <c r="BM199" s="174" t="s">
        <v>1366</v>
      </c>
    </row>
    <row r="200" s="2" customFormat="1" ht="16.5" customHeight="1">
      <c r="A200" s="36"/>
      <c r="B200" s="162"/>
      <c r="C200" s="181" t="s">
        <v>902</v>
      </c>
      <c r="D200" s="181" t="s">
        <v>149</v>
      </c>
      <c r="E200" s="182" t="s">
        <v>2246</v>
      </c>
      <c r="F200" s="183" t="s">
        <v>2247</v>
      </c>
      <c r="G200" s="184" t="s">
        <v>186</v>
      </c>
      <c r="H200" s="185">
        <v>2</v>
      </c>
      <c r="I200" s="186"/>
      <c r="J200" s="187">
        <f>ROUND(I200*H200,2)</f>
        <v>0</v>
      </c>
      <c r="K200" s="183" t="s">
        <v>3</v>
      </c>
      <c r="L200" s="188"/>
      <c r="M200" s="189" t="s">
        <v>3</v>
      </c>
      <c r="N200" s="190" t="s">
        <v>42</v>
      </c>
      <c r="O200" s="70"/>
      <c r="P200" s="172">
        <f>O200*H200</f>
        <v>0</v>
      </c>
      <c r="Q200" s="172">
        <v>0</v>
      </c>
      <c r="R200" s="172">
        <f>Q200*H200</f>
        <v>0</v>
      </c>
      <c r="S200" s="172">
        <v>0</v>
      </c>
      <c r="T200" s="173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74" t="s">
        <v>152</v>
      </c>
      <c r="AT200" s="174" t="s">
        <v>149</v>
      </c>
      <c r="AU200" s="174" t="s">
        <v>79</v>
      </c>
      <c r="AY200" s="17" t="s">
        <v>135</v>
      </c>
      <c r="BE200" s="175">
        <f>IF(N200="základní",J200,0)</f>
        <v>0</v>
      </c>
      <c r="BF200" s="175">
        <f>IF(N200="snížená",J200,0)</f>
        <v>0</v>
      </c>
      <c r="BG200" s="175">
        <f>IF(N200="zákl. přenesená",J200,0)</f>
        <v>0</v>
      </c>
      <c r="BH200" s="175">
        <f>IF(N200="sníž. přenesená",J200,0)</f>
        <v>0</v>
      </c>
      <c r="BI200" s="175">
        <f>IF(N200="nulová",J200,0)</f>
        <v>0</v>
      </c>
      <c r="BJ200" s="17" t="s">
        <v>79</v>
      </c>
      <c r="BK200" s="175">
        <f>ROUND(I200*H200,2)</f>
        <v>0</v>
      </c>
      <c r="BL200" s="17" t="s">
        <v>144</v>
      </c>
      <c r="BM200" s="174" t="s">
        <v>1369</v>
      </c>
    </row>
    <row r="201" s="2" customFormat="1" ht="16.5" customHeight="1">
      <c r="A201" s="36"/>
      <c r="B201" s="162"/>
      <c r="C201" s="163" t="s">
        <v>430</v>
      </c>
      <c r="D201" s="163" t="s">
        <v>139</v>
      </c>
      <c r="E201" s="164" t="s">
        <v>2248</v>
      </c>
      <c r="F201" s="165" t="s">
        <v>2249</v>
      </c>
      <c r="G201" s="166" t="s">
        <v>186</v>
      </c>
      <c r="H201" s="167">
        <v>8</v>
      </c>
      <c r="I201" s="168"/>
      <c r="J201" s="169">
        <f>ROUND(I201*H201,2)</f>
        <v>0</v>
      </c>
      <c r="K201" s="165" t="s">
        <v>3</v>
      </c>
      <c r="L201" s="37"/>
      <c r="M201" s="170" t="s">
        <v>3</v>
      </c>
      <c r="N201" s="171" t="s">
        <v>42</v>
      </c>
      <c r="O201" s="70"/>
      <c r="P201" s="172">
        <f>O201*H201</f>
        <v>0</v>
      </c>
      <c r="Q201" s="172">
        <v>0</v>
      </c>
      <c r="R201" s="172">
        <f>Q201*H201</f>
        <v>0</v>
      </c>
      <c r="S201" s="172">
        <v>0</v>
      </c>
      <c r="T201" s="173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74" t="s">
        <v>144</v>
      </c>
      <c r="AT201" s="174" t="s">
        <v>139</v>
      </c>
      <c r="AU201" s="174" t="s">
        <v>79</v>
      </c>
      <c r="AY201" s="17" t="s">
        <v>135</v>
      </c>
      <c r="BE201" s="175">
        <f>IF(N201="základní",J201,0)</f>
        <v>0</v>
      </c>
      <c r="BF201" s="175">
        <f>IF(N201="snížená",J201,0)</f>
        <v>0</v>
      </c>
      <c r="BG201" s="175">
        <f>IF(N201="zákl. přenesená",J201,0)</f>
        <v>0</v>
      </c>
      <c r="BH201" s="175">
        <f>IF(N201="sníž. přenesená",J201,0)</f>
        <v>0</v>
      </c>
      <c r="BI201" s="175">
        <f>IF(N201="nulová",J201,0)</f>
        <v>0</v>
      </c>
      <c r="BJ201" s="17" t="s">
        <v>79</v>
      </c>
      <c r="BK201" s="175">
        <f>ROUND(I201*H201,2)</f>
        <v>0</v>
      </c>
      <c r="BL201" s="17" t="s">
        <v>144</v>
      </c>
      <c r="BM201" s="174" t="s">
        <v>1370</v>
      </c>
    </row>
    <row r="202" s="2" customFormat="1" ht="16.5" customHeight="1">
      <c r="A202" s="36"/>
      <c r="B202" s="162"/>
      <c r="C202" s="181" t="s">
        <v>405</v>
      </c>
      <c r="D202" s="181" t="s">
        <v>149</v>
      </c>
      <c r="E202" s="182" t="s">
        <v>2250</v>
      </c>
      <c r="F202" s="183" t="s">
        <v>2251</v>
      </c>
      <c r="G202" s="184" t="s">
        <v>186</v>
      </c>
      <c r="H202" s="185">
        <v>8</v>
      </c>
      <c r="I202" s="186"/>
      <c r="J202" s="187">
        <f>ROUND(I202*H202,2)</f>
        <v>0</v>
      </c>
      <c r="K202" s="183" t="s">
        <v>3</v>
      </c>
      <c r="L202" s="188"/>
      <c r="M202" s="189" t="s">
        <v>3</v>
      </c>
      <c r="N202" s="190" t="s">
        <v>42</v>
      </c>
      <c r="O202" s="70"/>
      <c r="P202" s="172">
        <f>O202*H202</f>
        <v>0</v>
      </c>
      <c r="Q202" s="172">
        <v>0</v>
      </c>
      <c r="R202" s="172">
        <f>Q202*H202</f>
        <v>0</v>
      </c>
      <c r="S202" s="172">
        <v>0</v>
      </c>
      <c r="T202" s="173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74" t="s">
        <v>152</v>
      </c>
      <c r="AT202" s="174" t="s">
        <v>149</v>
      </c>
      <c r="AU202" s="174" t="s">
        <v>79</v>
      </c>
      <c r="AY202" s="17" t="s">
        <v>135</v>
      </c>
      <c r="BE202" s="175">
        <f>IF(N202="základní",J202,0)</f>
        <v>0</v>
      </c>
      <c r="BF202" s="175">
        <f>IF(N202="snížená",J202,0)</f>
        <v>0</v>
      </c>
      <c r="BG202" s="175">
        <f>IF(N202="zákl. přenesená",J202,0)</f>
        <v>0</v>
      </c>
      <c r="BH202" s="175">
        <f>IF(N202="sníž. přenesená",J202,0)</f>
        <v>0</v>
      </c>
      <c r="BI202" s="175">
        <f>IF(N202="nulová",J202,0)</f>
        <v>0</v>
      </c>
      <c r="BJ202" s="17" t="s">
        <v>79</v>
      </c>
      <c r="BK202" s="175">
        <f>ROUND(I202*H202,2)</f>
        <v>0</v>
      </c>
      <c r="BL202" s="17" t="s">
        <v>144</v>
      </c>
      <c r="BM202" s="174" t="s">
        <v>1373</v>
      </c>
    </row>
    <row r="203" s="2" customFormat="1" ht="16.5" customHeight="1">
      <c r="A203" s="36"/>
      <c r="B203" s="162"/>
      <c r="C203" s="163" t="s">
        <v>611</v>
      </c>
      <c r="D203" s="163" t="s">
        <v>139</v>
      </c>
      <c r="E203" s="164" t="s">
        <v>2252</v>
      </c>
      <c r="F203" s="165" t="s">
        <v>2253</v>
      </c>
      <c r="G203" s="166" t="s">
        <v>176</v>
      </c>
      <c r="H203" s="167">
        <v>51</v>
      </c>
      <c r="I203" s="168"/>
      <c r="J203" s="169">
        <f>ROUND(I203*H203,2)</f>
        <v>0</v>
      </c>
      <c r="K203" s="165" t="s">
        <v>3</v>
      </c>
      <c r="L203" s="37"/>
      <c r="M203" s="170" t="s">
        <v>3</v>
      </c>
      <c r="N203" s="171" t="s">
        <v>42</v>
      </c>
      <c r="O203" s="70"/>
      <c r="P203" s="172">
        <f>O203*H203</f>
        <v>0</v>
      </c>
      <c r="Q203" s="172">
        <v>0</v>
      </c>
      <c r="R203" s="172">
        <f>Q203*H203</f>
        <v>0</v>
      </c>
      <c r="S203" s="172">
        <v>0</v>
      </c>
      <c r="T203" s="173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74" t="s">
        <v>144</v>
      </c>
      <c r="AT203" s="174" t="s">
        <v>139</v>
      </c>
      <c r="AU203" s="174" t="s">
        <v>79</v>
      </c>
      <c r="AY203" s="17" t="s">
        <v>135</v>
      </c>
      <c r="BE203" s="175">
        <f>IF(N203="základní",J203,0)</f>
        <v>0</v>
      </c>
      <c r="BF203" s="175">
        <f>IF(N203="snížená",J203,0)</f>
        <v>0</v>
      </c>
      <c r="BG203" s="175">
        <f>IF(N203="zákl. přenesená",J203,0)</f>
        <v>0</v>
      </c>
      <c r="BH203" s="175">
        <f>IF(N203="sníž. přenesená",J203,0)</f>
        <v>0</v>
      </c>
      <c r="BI203" s="175">
        <f>IF(N203="nulová",J203,0)</f>
        <v>0</v>
      </c>
      <c r="BJ203" s="17" t="s">
        <v>79</v>
      </c>
      <c r="BK203" s="175">
        <f>ROUND(I203*H203,2)</f>
        <v>0</v>
      </c>
      <c r="BL203" s="17" t="s">
        <v>144</v>
      </c>
      <c r="BM203" s="174" t="s">
        <v>1374</v>
      </c>
    </row>
    <row r="204" s="2" customFormat="1" ht="16.5" customHeight="1">
      <c r="A204" s="36"/>
      <c r="B204" s="162"/>
      <c r="C204" s="181" t="s">
        <v>616</v>
      </c>
      <c r="D204" s="181" t="s">
        <v>149</v>
      </c>
      <c r="E204" s="182" t="s">
        <v>1594</v>
      </c>
      <c r="F204" s="183" t="s">
        <v>2254</v>
      </c>
      <c r="G204" s="184" t="s">
        <v>294</v>
      </c>
      <c r="H204" s="185">
        <v>2</v>
      </c>
      <c r="I204" s="186"/>
      <c r="J204" s="187">
        <f>ROUND(I204*H204,2)</f>
        <v>0</v>
      </c>
      <c r="K204" s="183" t="s">
        <v>3</v>
      </c>
      <c r="L204" s="188"/>
      <c r="M204" s="189" t="s">
        <v>3</v>
      </c>
      <c r="N204" s="190" t="s">
        <v>42</v>
      </c>
      <c r="O204" s="70"/>
      <c r="P204" s="172">
        <f>O204*H204</f>
        <v>0</v>
      </c>
      <c r="Q204" s="172">
        <v>0</v>
      </c>
      <c r="R204" s="172">
        <f>Q204*H204</f>
        <v>0</v>
      </c>
      <c r="S204" s="172">
        <v>0</v>
      </c>
      <c r="T204" s="173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74" t="s">
        <v>152</v>
      </c>
      <c r="AT204" s="174" t="s">
        <v>149</v>
      </c>
      <c r="AU204" s="174" t="s">
        <v>79</v>
      </c>
      <c r="AY204" s="17" t="s">
        <v>135</v>
      </c>
      <c r="BE204" s="175">
        <f>IF(N204="základní",J204,0)</f>
        <v>0</v>
      </c>
      <c r="BF204" s="175">
        <f>IF(N204="snížená",J204,0)</f>
        <v>0</v>
      </c>
      <c r="BG204" s="175">
        <f>IF(N204="zákl. přenesená",J204,0)</f>
        <v>0</v>
      </c>
      <c r="BH204" s="175">
        <f>IF(N204="sníž. přenesená",J204,0)</f>
        <v>0</v>
      </c>
      <c r="BI204" s="175">
        <f>IF(N204="nulová",J204,0)</f>
        <v>0</v>
      </c>
      <c r="BJ204" s="17" t="s">
        <v>79</v>
      </c>
      <c r="BK204" s="175">
        <f>ROUND(I204*H204,2)</f>
        <v>0</v>
      </c>
      <c r="BL204" s="17" t="s">
        <v>144</v>
      </c>
      <c r="BM204" s="174" t="s">
        <v>1375</v>
      </c>
    </row>
    <row r="205" s="2" customFormat="1" ht="16.5" customHeight="1">
      <c r="A205" s="36"/>
      <c r="B205" s="162"/>
      <c r="C205" s="181" t="s">
        <v>591</v>
      </c>
      <c r="D205" s="181" t="s">
        <v>149</v>
      </c>
      <c r="E205" s="182" t="s">
        <v>1677</v>
      </c>
      <c r="F205" s="183" t="s">
        <v>2255</v>
      </c>
      <c r="G205" s="184" t="s">
        <v>294</v>
      </c>
      <c r="H205" s="185">
        <v>15</v>
      </c>
      <c r="I205" s="186"/>
      <c r="J205" s="187">
        <f>ROUND(I205*H205,2)</f>
        <v>0</v>
      </c>
      <c r="K205" s="183" t="s">
        <v>3</v>
      </c>
      <c r="L205" s="188"/>
      <c r="M205" s="189" t="s">
        <v>3</v>
      </c>
      <c r="N205" s="190" t="s">
        <v>42</v>
      </c>
      <c r="O205" s="70"/>
      <c r="P205" s="172">
        <f>O205*H205</f>
        <v>0</v>
      </c>
      <c r="Q205" s="172">
        <v>0</v>
      </c>
      <c r="R205" s="172">
        <f>Q205*H205</f>
        <v>0</v>
      </c>
      <c r="S205" s="172">
        <v>0</v>
      </c>
      <c r="T205" s="173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74" t="s">
        <v>152</v>
      </c>
      <c r="AT205" s="174" t="s">
        <v>149</v>
      </c>
      <c r="AU205" s="174" t="s">
        <v>79</v>
      </c>
      <c r="AY205" s="17" t="s">
        <v>135</v>
      </c>
      <c r="BE205" s="175">
        <f>IF(N205="základní",J205,0)</f>
        <v>0</v>
      </c>
      <c r="BF205" s="175">
        <f>IF(N205="snížená",J205,0)</f>
        <v>0</v>
      </c>
      <c r="BG205" s="175">
        <f>IF(N205="zákl. přenesená",J205,0)</f>
        <v>0</v>
      </c>
      <c r="BH205" s="175">
        <f>IF(N205="sníž. přenesená",J205,0)</f>
        <v>0</v>
      </c>
      <c r="BI205" s="175">
        <f>IF(N205="nulová",J205,0)</f>
        <v>0</v>
      </c>
      <c r="BJ205" s="17" t="s">
        <v>79</v>
      </c>
      <c r="BK205" s="175">
        <f>ROUND(I205*H205,2)</f>
        <v>0</v>
      </c>
      <c r="BL205" s="17" t="s">
        <v>144</v>
      </c>
      <c r="BM205" s="174" t="s">
        <v>1376</v>
      </c>
    </row>
    <row r="206" s="2" customFormat="1" ht="16.5" customHeight="1">
      <c r="A206" s="36"/>
      <c r="B206" s="162"/>
      <c r="C206" s="181" t="s">
        <v>586</v>
      </c>
      <c r="D206" s="181" t="s">
        <v>149</v>
      </c>
      <c r="E206" s="182" t="s">
        <v>1679</v>
      </c>
      <c r="F206" s="183" t="s">
        <v>2256</v>
      </c>
      <c r="G206" s="184" t="s">
        <v>176</v>
      </c>
      <c r="H206" s="185">
        <v>17</v>
      </c>
      <c r="I206" s="186"/>
      <c r="J206" s="187">
        <f>ROUND(I206*H206,2)</f>
        <v>0</v>
      </c>
      <c r="K206" s="183" t="s">
        <v>3</v>
      </c>
      <c r="L206" s="188"/>
      <c r="M206" s="189" t="s">
        <v>3</v>
      </c>
      <c r="N206" s="190" t="s">
        <v>42</v>
      </c>
      <c r="O206" s="70"/>
      <c r="P206" s="172">
        <f>O206*H206</f>
        <v>0</v>
      </c>
      <c r="Q206" s="172">
        <v>0</v>
      </c>
      <c r="R206" s="172">
        <f>Q206*H206</f>
        <v>0</v>
      </c>
      <c r="S206" s="172">
        <v>0</v>
      </c>
      <c r="T206" s="173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74" t="s">
        <v>152</v>
      </c>
      <c r="AT206" s="174" t="s">
        <v>149</v>
      </c>
      <c r="AU206" s="174" t="s">
        <v>79</v>
      </c>
      <c r="AY206" s="17" t="s">
        <v>135</v>
      </c>
      <c r="BE206" s="175">
        <f>IF(N206="základní",J206,0)</f>
        <v>0</v>
      </c>
      <c r="BF206" s="175">
        <f>IF(N206="snížená",J206,0)</f>
        <v>0</v>
      </c>
      <c r="BG206" s="175">
        <f>IF(N206="zákl. přenesená",J206,0)</f>
        <v>0</v>
      </c>
      <c r="BH206" s="175">
        <f>IF(N206="sníž. přenesená",J206,0)</f>
        <v>0</v>
      </c>
      <c r="BI206" s="175">
        <f>IF(N206="nulová",J206,0)</f>
        <v>0</v>
      </c>
      <c r="BJ206" s="17" t="s">
        <v>79</v>
      </c>
      <c r="BK206" s="175">
        <f>ROUND(I206*H206,2)</f>
        <v>0</v>
      </c>
      <c r="BL206" s="17" t="s">
        <v>144</v>
      </c>
      <c r="BM206" s="174" t="s">
        <v>1377</v>
      </c>
    </row>
    <row r="207" s="2" customFormat="1" ht="16.5" customHeight="1">
      <c r="A207" s="36"/>
      <c r="B207" s="162"/>
      <c r="C207" s="181" t="s">
        <v>606</v>
      </c>
      <c r="D207" s="181" t="s">
        <v>149</v>
      </c>
      <c r="E207" s="182" t="s">
        <v>1681</v>
      </c>
      <c r="F207" s="183" t="s">
        <v>2257</v>
      </c>
      <c r="G207" s="184" t="s">
        <v>176</v>
      </c>
      <c r="H207" s="185">
        <v>26</v>
      </c>
      <c r="I207" s="186"/>
      <c r="J207" s="187">
        <f>ROUND(I207*H207,2)</f>
        <v>0</v>
      </c>
      <c r="K207" s="183" t="s">
        <v>3</v>
      </c>
      <c r="L207" s="188"/>
      <c r="M207" s="189" t="s">
        <v>3</v>
      </c>
      <c r="N207" s="190" t="s">
        <v>42</v>
      </c>
      <c r="O207" s="70"/>
      <c r="P207" s="172">
        <f>O207*H207</f>
        <v>0</v>
      </c>
      <c r="Q207" s="172">
        <v>0</v>
      </c>
      <c r="R207" s="172">
        <f>Q207*H207</f>
        <v>0</v>
      </c>
      <c r="S207" s="172">
        <v>0</v>
      </c>
      <c r="T207" s="173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74" t="s">
        <v>152</v>
      </c>
      <c r="AT207" s="174" t="s">
        <v>149</v>
      </c>
      <c r="AU207" s="174" t="s">
        <v>79</v>
      </c>
      <c r="AY207" s="17" t="s">
        <v>135</v>
      </c>
      <c r="BE207" s="175">
        <f>IF(N207="základní",J207,0)</f>
        <v>0</v>
      </c>
      <c r="BF207" s="175">
        <f>IF(N207="snížená",J207,0)</f>
        <v>0</v>
      </c>
      <c r="BG207" s="175">
        <f>IF(N207="zákl. přenesená",J207,0)</f>
        <v>0</v>
      </c>
      <c r="BH207" s="175">
        <f>IF(N207="sníž. přenesená",J207,0)</f>
        <v>0</v>
      </c>
      <c r="BI207" s="175">
        <f>IF(N207="nulová",J207,0)</f>
        <v>0</v>
      </c>
      <c r="BJ207" s="17" t="s">
        <v>79</v>
      </c>
      <c r="BK207" s="175">
        <f>ROUND(I207*H207,2)</f>
        <v>0</v>
      </c>
      <c r="BL207" s="17" t="s">
        <v>144</v>
      </c>
      <c r="BM207" s="174" t="s">
        <v>1380</v>
      </c>
    </row>
    <row r="208" s="2" customFormat="1" ht="16.5" customHeight="1">
      <c r="A208" s="36"/>
      <c r="B208" s="162"/>
      <c r="C208" s="163" t="s">
        <v>601</v>
      </c>
      <c r="D208" s="163" t="s">
        <v>139</v>
      </c>
      <c r="E208" s="164" t="s">
        <v>2258</v>
      </c>
      <c r="F208" s="165" t="s">
        <v>2259</v>
      </c>
      <c r="G208" s="166" t="s">
        <v>2260</v>
      </c>
      <c r="H208" s="167">
        <v>1</v>
      </c>
      <c r="I208" s="168"/>
      <c r="J208" s="169">
        <f>ROUND(I208*H208,2)</f>
        <v>0</v>
      </c>
      <c r="K208" s="165" t="s">
        <v>3</v>
      </c>
      <c r="L208" s="37"/>
      <c r="M208" s="170" t="s">
        <v>3</v>
      </c>
      <c r="N208" s="171" t="s">
        <v>42</v>
      </c>
      <c r="O208" s="70"/>
      <c r="P208" s="172">
        <f>O208*H208</f>
        <v>0</v>
      </c>
      <c r="Q208" s="172">
        <v>0</v>
      </c>
      <c r="R208" s="172">
        <f>Q208*H208</f>
        <v>0</v>
      </c>
      <c r="S208" s="172">
        <v>0</v>
      </c>
      <c r="T208" s="173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74" t="s">
        <v>144</v>
      </c>
      <c r="AT208" s="174" t="s">
        <v>139</v>
      </c>
      <c r="AU208" s="174" t="s">
        <v>79</v>
      </c>
      <c r="AY208" s="17" t="s">
        <v>135</v>
      </c>
      <c r="BE208" s="175">
        <f>IF(N208="základní",J208,0)</f>
        <v>0</v>
      </c>
      <c r="BF208" s="175">
        <f>IF(N208="snížená",J208,0)</f>
        <v>0</v>
      </c>
      <c r="BG208" s="175">
        <f>IF(N208="zákl. přenesená",J208,0)</f>
        <v>0</v>
      </c>
      <c r="BH208" s="175">
        <f>IF(N208="sníž. přenesená",J208,0)</f>
        <v>0</v>
      </c>
      <c r="BI208" s="175">
        <f>IF(N208="nulová",J208,0)</f>
        <v>0</v>
      </c>
      <c r="BJ208" s="17" t="s">
        <v>79</v>
      </c>
      <c r="BK208" s="175">
        <f>ROUND(I208*H208,2)</f>
        <v>0</v>
      </c>
      <c r="BL208" s="17" t="s">
        <v>144</v>
      </c>
      <c r="BM208" s="174" t="s">
        <v>1383</v>
      </c>
    </row>
    <row r="209" s="2" customFormat="1" ht="16.5" customHeight="1">
      <c r="A209" s="36"/>
      <c r="B209" s="162"/>
      <c r="C209" s="163" t="s">
        <v>581</v>
      </c>
      <c r="D209" s="163" t="s">
        <v>139</v>
      </c>
      <c r="E209" s="164" t="s">
        <v>2261</v>
      </c>
      <c r="F209" s="165" t="s">
        <v>2262</v>
      </c>
      <c r="G209" s="166" t="s">
        <v>2039</v>
      </c>
      <c r="H209" s="167">
        <v>8</v>
      </c>
      <c r="I209" s="168"/>
      <c r="J209" s="169">
        <f>ROUND(I209*H209,2)</f>
        <v>0</v>
      </c>
      <c r="K209" s="165" t="s">
        <v>3</v>
      </c>
      <c r="L209" s="37"/>
      <c r="M209" s="170" t="s">
        <v>3</v>
      </c>
      <c r="N209" s="171" t="s">
        <v>42</v>
      </c>
      <c r="O209" s="70"/>
      <c r="P209" s="172">
        <f>O209*H209</f>
        <v>0</v>
      </c>
      <c r="Q209" s="172">
        <v>0</v>
      </c>
      <c r="R209" s="172">
        <f>Q209*H209</f>
        <v>0</v>
      </c>
      <c r="S209" s="172">
        <v>0</v>
      </c>
      <c r="T209" s="173">
        <f>S209*H209</f>
        <v>0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74" t="s">
        <v>144</v>
      </c>
      <c r="AT209" s="174" t="s">
        <v>139</v>
      </c>
      <c r="AU209" s="174" t="s">
        <v>79</v>
      </c>
      <c r="AY209" s="17" t="s">
        <v>135</v>
      </c>
      <c r="BE209" s="175">
        <f>IF(N209="základní",J209,0)</f>
        <v>0</v>
      </c>
      <c r="BF209" s="175">
        <f>IF(N209="snížená",J209,0)</f>
        <v>0</v>
      </c>
      <c r="BG209" s="175">
        <f>IF(N209="zákl. přenesená",J209,0)</f>
        <v>0</v>
      </c>
      <c r="BH209" s="175">
        <f>IF(N209="sníž. přenesená",J209,0)</f>
        <v>0</v>
      </c>
      <c r="BI209" s="175">
        <f>IF(N209="nulová",J209,0)</f>
        <v>0</v>
      </c>
      <c r="BJ209" s="17" t="s">
        <v>79</v>
      </c>
      <c r="BK209" s="175">
        <f>ROUND(I209*H209,2)</f>
        <v>0</v>
      </c>
      <c r="BL209" s="17" t="s">
        <v>144</v>
      </c>
      <c r="BM209" s="174" t="s">
        <v>1385</v>
      </c>
    </row>
    <row r="210" s="2" customFormat="1" ht="16.5" customHeight="1">
      <c r="A210" s="36"/>
      <c r="B210" s="162"/>
      <c r="C210" s="163" t="s">
        <v>1386</v>
      </c>
      <c r="D210" s="163" t="s">
        <v>139</v>
      </c>
      <c r="E210" s="164" t="s">
        <v>2263</v>
      </c>
      <c r="F210" s="165" t="s">
        <v>2264</v>
      </c>
      <c r="G210" s="166" t="s">
        <v>186</v>
      </c>
      <c r="H210" s="167">
        <v>2</v>
      </c>
      <c r="I210" s="168"/>
      <c r="J210" s="169">
        <f>ROUND(I210*H210,2)</f>
        <v>0</v>
      </c>
      <c r="K210" s="165" t="s">
        <v>3</v>
      </c>
      <c r="L210" s="37"/>
      <c r="M210" s="170" t="s">
        <v>3</v>
      </c>
      <c r="N210" s="171" t="s">
        <v>42</v>
      </c>
      <c r="O210" s="70"/>
      <c r="P210" s="172">
        <f>O210*H210</f>
        <v>0</v>
      </c>
      <c r="Q210" s="172">
        <v>0</v>
      </c>
      <c r="R210" s="172">
        <f>Q210*H210</f>
        <v>0</v>
      </c>
      <c r="S210" s="172">
        <v>0</v>
      </c>
      <c r="T210" s="173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174" t="s">
        <v>144</v>
      </c>
      <c r="AT210" s="174" t="s">
        <v>139</v>
      </c>
      <c r="AU210" s="174" t="s">
        <v>79</v>
      </c>
      <c r="AY210" s="17" t="s">
        <v>135</v>
      </c>
      <c r="BE210" s="175">
        <f>IF(N210="základní",J210,0)</f>
        <v>0</v>
      </c>
      <c r="BF210" s="175">
        <f>IF(N210="snížená",J210,0)</f>
        <v>0</v>
      </c>
      <c r="BG210" s="175">
        <f>IF(N210="zákl. přenesená",J210,0)</f>
        <v>0</v>
      </c>
      <c r="BH210" s="175">
        <f>IF(N210="sníž. přenesená",J210,0)</f>
        <v>0</v>
      </c>
      <c r="BI210" s="175">
        <f>IF(N210="nulová",J210,0)</f>
        <v>0</v>
      </c>
      <c r="BJ210" s="17" t="s">
        <v>79</v>
      </c>
      <c r="BK210" s="175">
        <f>ROUND(I210*H210,2)</f>
        <v>0</v>
      </c>
      <c r="BL210" s="17" t="s">
        <v>144</v>
      </c>
      <c r="BM210" s="174" t="s">
        <v>1388</v>
      </c>
    </row>
    <row r="211" s="2" customFormat="1" ht="16.5" customHeight="1">
      <c r="A211" s="36"/>
      <c r="B211" s="162"/>
      <c r="C211" s="163" t="s">
        <v>596</v>
      </c>
      <c r="D211" s="163" t="s">
        <v>139</v>
      </c>
      <c r="E211" s="164" t="s">
        <v>2265</v>
      </c>
      <c r="F211" s="165" t="s">
        <v>2266</v>
      </c>
      <c r="G211" s="166" t="s">
        <v>142</v>
      </c>
      <c r="H211" s="167">
        <v>0.85999999999999999</v>
      </c>
      <c r="I211" s="168"/>
      <c r="J211" s="169">
        <f>ROUND(I211*H211,2)</f>
        <v>0</v>
      </c>
      <c r="K211" s="165" t="s">
        <v>3</v>
      </c>
      <c r="L211" s="37"/>
      <c r="M211" s="199" t="s">
        <v>3</v>
      </c>
      <c r="N211" s="200" t="s">
        <v>42</v>
      </c>
      <c r="O211" s="193"/>
      <c r="P211" s="201">
        <f>O211*H211</f>
        <v>0</v>
      </c>
      <c r="Q211" s="201">
        <v>0</v>
      </c>
      <c r="R211" s="201">
        <f>Q211*H211</f>
        <v>0</v>
      </c>
      <c r="S211" s="201">
        <v>0</v>
      </c>
      <c r="T211" s="202">
        <f>S211*H211</f>
        <v>0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174" t="s">
        <v>144</v>
      </c>
      <c r="AT211" s="174" t="s">
        <v>139</v>
      </c>
      <c r="AU211" s="174" t="s">
        <v>79</v>
      </c>
      <c r="AY211" s="17" t="s">
        <v>135</v>
      </c>
      <c r="BE211" s="175">
        <f>IF(N211="základní",J211,0)</f>
        <v>0</v>
      </c>
      <c r="BF211" s="175">
        <f>IF(N211="snížená",J211,0)</f>
        <v>0</v>
      </c>
      <c r="BG211" s="175">
        <f>IF(N211="zákl. přenesená",J211,0)</f>
        <v>0</v>
      </c>
      <c r="BH211" s="175">
        <f>IF(N211="sníž. přenesená",J211,0)</f>
        <v>0</v>
      </c>
      <c r="BI211" s="175">
        <f>IF(N211="nulová",J211,0)</f>
        <v>0</v>
      </c>
      <c r="BJ211" s="17" t="s">
        <v>79</v>
      </c>
      <c r="BK211" s="175">
        <f>ROUND(I211*H211,2)</f>
        <v>0</v>
      </c>
      <c r="BL211" s="17" t="s">
        <v>144</v>
      </c>
      <c r="BM211" s="174" t="s">
        <v>1391</v>
      </c>
    </row>
    <row r="212" s="2" customFormat="1" ht="6.96" customHeight="1">
      <c r="A212" s="36"/>
      <c r="B212" s="53"/>
      <c r="C212" s="54"/>
      <c r="D212" s="54"/>
      <c r="E212" s="54"/>
      <c r="F212" s="54"/>
      <c r="G212" s="54"/>
      <c r="H212" s="54"/>
      <c r="I212" s="54"/>
      <c r="J212" s="54"/>
      <c r="K212" s="54"/>
      <c r="L212" s="37"/>
      <c r="M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</row>
  </sheetData>
  <autoFilter ref="C82:K211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03" customWidth="1"/>
    <col min="2" max="2" width="1.667969" style="203" customWidth="1"/>
    <col min="3" max="4" width="5" style="203" customWidth="1"/>
    <col min="5" max="5" width="11.66016" style="203" customWidth="1"/>
    <col min="6" max="6" width="9.160156" style="203" customWidth="1"/>
    <col min="7" max="7" width="5" style="203" customWidth="1"/>
    <col min="8" max="8" width="77.83203" style="203" customWidth="1"/>
    <col min="9" max="10" width="20" style="203" customWidth="1"/>
    <col min="11" max="11" width="1.667969" style="203" customWidth="1"/>
  </cols>
  <sheetData>
    <row r="1" s="1" customFormat="1" ht="37.5" customHeight="1"/>
    <row r="2" s="1" customFormat="1" ht="7.5" customHeight="1">
      <c r="B2" s="204"/>
      <c r="C2" s="205"/>
      <c r="D2" s="205"/>
      <c r="E2" s="205"/>
      <c r="F2" s="205"/>
      <c r="G2" s="205"/>
      <c r="H2" s="205"/>
      <c r="I2" s="205"/>
      <c r="J2" s="205"/>
      <c r="K2" s="206"/>
    </row>
    <row r="3" s="13" customFormat="1" ht="45" customHeight="1">
      <c r="B3" s="207"/>
      <c r="C3" s="208" t="s">
        <v>2267</v>
      </c>
      <c r="D3" s="208"/>
      <c r="E3" s="208"/>
      <c r="F3" s="208"/>
      <c r="G3" s="208"/>
      <c r="H3" s="208"/>
      <c r="I3" s="208"/>
      <c r="J3" s="208"/>
      <c r="K3" s="209"/>
    </row>
    <row r="4" s="1" customFormat="1" ht="25.5" customHeight="1">
      <c r="B4" s="210"/>
      <c r="C4" s="211" t="s">
        <v>2268</v>
      </c>
      <c r="D4" s="211"/>
      <c r="E4" s="211"/>
      <c r="F4" s="211"/>
      <c r="G4" s="211"/>
      <c r="H4" s="211"/>
      <c r="I4" s="211"/>
      <c r="J4" s="211"/>
      <c r="K4" s="212"/>
    </row>
    <row r="5" s="1" customFormat="1" ht="5.25" customHeight="1">
      <c r="B5" s="210"/>
      <c r="C5" s="213"/>
      <c r="D5" s="213"/>
      <c r="E5" s="213"/>
      <c r="F5" s="213"/>
      <c r="G5" s="213"/>
      <c r="H5" s="213"/>
      <c r="I5" s="213"/>
      <c r="J5" s="213"/>
      <c r="K5" s="212"/>
    </row>
    <row r="6" s="1" customFormat="1" ht="15" customHeight="1">
      <c r="B6" s="210"/>
      <c r="C6" s="214" t="s">
        <v>2269</v>
      </c>
      <c r="D6" s="214"/>
      <c r="E6" s="214"/>
      <c r="F6" s="214"/>
      <c r="G6" s="214"/>
      <c r="H6" s="214"/>
      <c r="I6" s="214"/>
      <c r="J6" s="214"/>
      <c r="K6" s="212"/>
    </row>
    <row r="7" s="1" customFormat="1" ht="15" customHeight="1">
      <c r="B7" s="215"/>
      <c r="C7" s="214" t="s">
        <v>2270</v>
      </c>
      <c r="D7" s="214"/>
      <c r="E7" s="214"/>
      <c r="F7" s="214"/>
      <c r="G7" s="214"/>
      <c r="H7" s="214"/>
      <c r="I7" s="214"/>
      <c r="J7" s="214"/>
      <c r="K7" s="212"/>
    </row>
    <row r="8" s="1" customFormat="1" ht="12.75" customHeight="1">
      <c r="B8" s="215"/>
      <c r="C8" s="214"/>
      <c r="D8" s="214"/>
      <c r="E8" s="214"/>
      <c r="F8" s="214"/>
      <c r="G8" s="214"/>
      <c r="H8" s="214"/>
      <c r="I8" s="214"/>
      <c r="J8" s="214"/>
      <c r="K8" s="212"/>
    </row>
    <row r="9" s="1" customFormat="1" ht="15" customHeight="1">
      <c r="B9" s="215"/>
      <c r="C9" s="214" t="s">
        <v>2271</v>
      </c>
      <c r="D9" s="214"/>
      <c r="E9" s="214"/>
      <c r="F9" s="214"/>
      <c r="G9" s="214"/>
      <c r="H9" s="214"/>
      <c r="I9" s="214"/>
      <c r="J9" s="214"/>
      <c r="K9" s="212"/>
    </row>
    <row r="10" s="1" customFormat="1" ht="15" customHeight="1">
      <c r="B10" s="215"/>
      <c r="C10" s="214"/>
      <c r="D10" s="214" t="s">
        <v>2272</v>
      </c>
      <c r="E10" s="214"/>
      <c r="F10" s="214"/>
      <c r="G10" s="214"/>
      <c r="H10" s="214"/>
      <c r="I10" s="214"/>
      <c r="J10" s="214"/>
      <c r="K10" s="212"/>
    </row>
    <row r="11" s="1" customFormat="1" ht="15" customHeight="1">
      <c r="B11" s="215"/>
      <c r="C11" s="216"/>
      <c r="D11" s="214" t="s">
        <v>2273</v>
      </c>
      <c r="E11" s="214"/>
      <c r="F11" s="214"/>
      <c r="G11" s="214"/>
      <c r="H11" s="214"/>
      <c r="I11" s="214"/>
      <c r="J11" s="214"/>
      <c r="K11" s="212"/>
    </row>
    <row r="12" s="1" customFormat="1" ht="15" customHeight="1">
      <c r="B12" s="215"/>
      <c r="C12" s="216"/>
      <c r="D12" s="214"/>
      <c r="E12" s="214"/>
      <c r="F12" s="214"/>
      <c r="G12" s="214"/>
      <c r="H12" s="214"/>
      <c r="I12" s="214"/>
      <c r="J12" s="214"/>
      <c r="K12" s="212"/>
    </row>
    <row r="13" s="1" customFormat="1" ht="15" customHeight="1">
      <c r="B13" s="215"/>
      <c r="C13" s="216"/>
      <c r="D13" s="217" t="s">
        <v>2274</v>
      </c>
      <c r="E13" s="214"/>
      <c r="F13" s="214"/>
      <c r="G13" s="214"/>
      <c r="H13" s="214"/>
      <c r="I13" s="214"/>
      <c r="J13" s="214"/>
      <c r="K13" s="212"/>
    </row>
    <row r="14" s="1" customFormat="1" ht="12.75" customHeight="1">
      <c r="B14" s="215"/>
      <c r="C14" s="216"/>
      <c r="D14" s="216"/>
      <c r="E14" s="216"/>
      <c r="F14" s="216"/>
      <c r="G14" s="216"/>
      <c r="H14" s="216"/>
      <c r="I14" s="216"/>
      <c r="J14" s="216"/>
      <c r="K14" s="212"/>
    </row>
    <row r="15" s="1" customFormat="1" ht="15" customHeight="1">
      <c r="B15" s="215"/>
      <c r="C15" s="216"/>
      <c r="D15" s="214" t="s">
        <v>2275</v>
      </c>
      <c r="E15" s="214"/>
      <c r="F15" s="214"/>
      <c r="G15" s="214"/>
      <c r="H15" s="214"/>
      <c r="I15" s="214"/>
      <c r="J15" s="214"/>
      <c r="K15" s="212"/>
    </row>
    <row r="16" s="1" customFormat="1" ht="15" customHeight="1">
      <c r="B16" s="215"/>
      <c r="C16" s="216"/>
      <c r="D16" s="214" t="s">
        <v>2276</v>
      </c>
      <c r="E16" s="214"/>
      <c r="F16" s="214"/>
      <c r="G16" s="214"/>
      <c r="H16" s="214"/>
      <c r="I16" s="214"/>
      <c r="J16" s="214"/>
      <c r="K16" s="212"/>
    </row>
    <row r="17" s="1" customFormat="1" ht="15" customHeight="1">
      <c r="B17" s="215"/>
      <c r="C17" s="216"/>
      <c r="D17" s="214" t="s">
        <v>2277</v>
      </c>
      <c r="E17" s="214"/>
      <c r="F17" s="214"/>
      <c r="G17" s="214"/>
      <c r="H17" s="214"/>
      <c r="I17" s="214"/>
      <c r="J17" s="214"/>
      <c r="K17" s="212"/>
    </row>
    <row r="18" s="1" customFormat="1" ht="15" customHeight="1">
      <c r="B18" s="215"/>
      <c r="C18" s="216"/>
      <c r="D18" s="216"/>
      <c r="E18" s="218" t="s">
        <v>78</v>
      </c>
      <c r="F18" s="214" t="s">
        <v>2278</v>
      </c>
      <c r="G18" s="214"/>
      <c r="H18" s="214"/>
      <c r="I18" s="214"/>
      <c r="J18" s="214"/>
      <c r="K18" s="212"/>
    </row>
    <row r="19" s="1" customFormat="1" ht="15" customHeight="1">
      <c r="B19" s="215"/>
      <c r="C19" s="216"/>
      <c r="D19" s="216"/>
      <c r="E19" s="218" t="s">
        <v>2279</v>
      </c>
      <c r="F19" s="214" t="s">
        <v>2280</v>
      </c>
      <c r="G19" s="214"/>
      <c r="H19" s="214"/>
      <c r="I19" s="214"/>
      <c r="J19" s="214"/>
      <c r="K19" s="212"/>
    </row>
    <row r="20" s="1" customFormat="1" ht="15" customHeight="1">
      <c r="B20" s="215"/>
      <c r="C20" s="216"/>
      <c r="D20" s="216"/>
      <c r="E20" s="218" t="s">
        <v>2281</v>
      </c>
      <c r="F20" s="214" t="s">
        <v>2282</v>
      </c>
      <c r="G20" s="214"/>
      <c r="H20" s="214"/>
      <c r="I20" s="214"/>
      <c r="J20" s="214"/>
      <c r="K20" s="212"/>
    </row>
    <row r="21" s="1" customFormat="1" ht="15" customHeight="1">
      <c r="B21" s="215"/>
      <c r="C21" s="216"/>
      <c r="D21" s="216"/>
      <c r="E21" s="218" t="s">
        <v>2283</v>
      </c>
      <c r="F21" s="214" t="s">
        <v>2284</v>
      </c>
      <c r="G21" s="214"/>
      <c r="H21" s="214"/>
      <c r="I21" s="214"/>
      <c r="J21" s="214"/>
      <c r="K21" s="212"/>
    </row>
    <row r="22" s="1" customFormat="1" ht="15" customHeight="1">
      <c r="B22" s="215"/>
      <c r="C22" s="216"/>
      <c r="D22" s="216"/>
      <c r="E22" s="218" t="s">
        <v>1023</v>
      </c>
      <c r="F22" s="214" t="s">
        <v>1024</v>
      </c>
      <c r="G22" s="214"/>
      <c r="H22" s="214"/>
      <c r="I22" s="214"/>
      <c r="J22" s="214"/>
      <c r="K22" s="212"/>
    </row>
    <row r="23" s="1" customFormat="1" ht="15" customHeight="1">
      <c r="B23" s="215"/>
      <c r="C23" s="216"/>
      <c r="D23" s="216"/>
      <c r="E23" s="218" t="s">
        <v>2285</v>
      </c>
      <c r="F23" s="214" t="s">
        <v>2286</v>
      </c>
      <c r="G23" s="214"/>
      <c r="H23" s="214"/>
      <c r="I23" s="214"/>
      <c r="J23" s="214"/>
      <c r="K23" s="212"/>
    </row>
    <row r="24" s="1" customFormat="1" ht="12.75" customHeight="1">
      <c r="B24" s="215"/>
      <c r="C24" s="216"/>
      <c r="D24" s="216"/>
      <c r="E24" s="216"/>
      <c r="F24" s="216"/>
      <c r="G24" s="216"/>
      <c r="H24" s="216"/>
      <c r="I24" s="216"/>
      <c r="J24" s="216"/>
      <c r="K24" s="212"/>
    </row>
    <row r="25" s="1" customFormat="1" ht="15" customHeight="1">
      <c r="B25" s="215"/>
      <c r="C25" s="214" t="s">
        <v>2287</v>
      </c>
      <c r="D25" s="214"/>
      <c r="E25" s="214"/>
      <c r="F25" s="214"/>
      <c r="G25" s="214"/>
      <c r="H25" s="214"/>
      <c r="I25" s="214"/>
      <c r="J25" s="214"/>
      <c r="K25" s="212"/>
    </row>
    <row r="26" s="1" customFormat="1" ht="15" customHeight="1">
      <c r="B26" s="215"/>
      <c r="C26" s="214" t="s">
        <v>2288</v>
      </c>
      <c r="D26" s="214"/>
      <c r="E26" s="214"/>
      <c r="F26" s="214"/>
      <c r="G26" s="214"/>
      <c r="H26" s="214"/>
      <c r="I26" s="214"/>
      <c r="J26" s="214"/>
      <c r="K26" s="212"/>
    </row>
    <row r="27" s="1" customFormat="1" ht="15" customHeight="1">
      <c r="B27" s="215"/>
      <c r="C27" s="214"/>
      <c r="D27" s="214" t="s">
        <v>2289</v>
      </c>
      <c r="E27" s="214"/>
      <c r="F27" s="214"/>
      <c r="G27" s="214"/>
      <c r="H27" s="214"/>
      <c r="I27" s="214"/>
      <c r="J27" s="214"/>
      <c r="K27" s="212"/>
    </row>
    <row r="28" s="1" customFormat="1" ht="15" customHeight="1">
      <c r="B28" s="215"/>
      <c r="C28" s="216"/>
      <c r="D28" s="214" t="s">
        <v>2290</v>
      </c>
      <c r="E28" s="214"/>
      <c r="F28" s="214"/>
      <c r="G28" s="214"/>
      <c r="H28" s="214"/>
      <c r="I28" s="214"/>
      <c r="J28" s="214"/>
      <c r="K28" s="212"/>
    </row>
    <row r="29" s="1" customFormat="1" ht="12.75" customHeight="1">
      <c r="B29" s="215"/>
      <c r="C29" s="216"/>
      <c r="D29" s="216"/>
      <c r="E29" s="216"/>
      <c r="F29" s="216"/>
      <c r="G29" s="216"/>
      <c r="H29" s="216"/>
      <c r="I29" s="216"/>
      <c r="J29" s="216"/>
      <c r="K29" s="212"/>
    </row>
    <row r="30" s="1" customFormat="1" ht="15" customHeight="1">
      <c r="B30" s="215"/>
      <c r="C30" s="216"/>
      <c r="D30" s="214" t="s">
        <v>2291</v>
      </c>
      <c r="E30" s="214"/>
      <c r="F30" s="214"/>
      <c r="G30" s="214"/>
      <c r="H30" s="214"/>
      <c r="I30" s="214"/>
      <c r="J30" s="214"/>
      <c r="K30" s="212"/>
    </row>
    <row r="31" s="1" customFormat="1" ht="15" customHeight="1">
      <c r="B31" s="215"/>
      <c r="C31" s="216"/>
      <c r="D31" s="214" t="s">
        <v>2292</v>
      </c>
      <c r="E31" s="214"/>
      <c r="F31" s="214"/>
      <c r="G31" s="214"/>
      <c r="H31" s="214"/>
      <c r="I31" s="214"/>
      <c r="J31" s="214"/>
      <c r="K31" s="212"/>
    </row>
    <row r="32" s="1" customFormat="1" ht="12.75" customHeight="1">
      <c r="B32" s="215"/>
      <c r="C32" s="216"/>
      <c r="D32" s="216"/>
      <c r="E32" s="216"/>
      <c r="F32" s="216"/>
      <c r="G32" s="216"/>
      <c r="H32" s="216"/>
      <c r="I32" s="216"/>
      <c r="J32" s="216"/>
      <c r="K32" s="212"/>
    </row>
    <row r="33" s="1" customFormat="1" ht="15" customHeight="1">
      <c r="B33" s="215"/>
      <c r="C33" s="216"/>
      <c r="D33" s="214" t="s">
        <v>2293</v>
      </c>
      <c r="E33" s="214"/>
      <c r="F33" s="214"/>
      <c r="G33" s="214"/>
      <c r="H33" s="214"/>
      <c r="I33" s="214"/>
      <c r="J33" s="214"/>
      <c r="K33" s="212"/>
    </row>
    <row r="34" s="1" customFormat="1" ht="15" customHeight="1">
      <c r="B34" s="215"/>
      <c r="C34" s="216"/>
      <c r="D34" s="214" t="s">
        <v>2294</v>
      </c>
      <c r="E34" s="214"/>
      <c r="F34" s="214"/>
      <c r="G34" s="214"/>
      <c r="H34" s="214"/>
      <c r="I34" s="214"/>
      <c r="J34" s="214"/>
      <c r="K34" s="212"/>
    </row>
    <row r="35" s="1" customFormat="1" ht="15" customHeight="1">
      <c r="B35" s="215"/>
      <c r="C35" s="216"/>
      <c r="D35" s="214" t="s">
        <v>2295</v>
      </c>
      <c r="E35" s="214"/>
      <c r="F35" s="214"/>
      <c r="G35" s="214"/>
      <c r="H35" s="214"/>
      <c r="I35" s="214"/>
      <c r="J35" s="214"/>
      <c r="K35" s="212"/>
    </row>
    <row r="36" s="1" customFormat="1" ht="15" customHeight="1">
      <c r="B36" s="215"/>
      <c r="C36" s="216"/>
      <c r="D36" s="214"/>
      <c r="E36" s="217" t="s">
        <v>121</v>
      </c>
      <c r="F36" s="214"/>
      <c r="G36" s="214" t="s">
        <v>2296</v>
      </c>
      <c r="H36" s="214"/>
      <c r="I36" s="214"/>
      <c r="J36" s="214"/>
      <c r="K36" s="212"/>
    </row>
    <row r="37" s="1" customFormat="1" ht="30.75" customHeight="1">
      <c r="B37" s="215"/>
      <c r="C37" s="216"/>
      <c r="D37" s="214"/>
      <c r="E37" s="217" t="s">
        <v>2297</v>
      </c>
      <c r="F37" s="214"/>
      <c r="G37" s="214" t="s">
        <v>2298</v>
      </c>
      <c r="H37" s="214"/>
      <c r="I37" s="214"/>
      <c r="J37" s="214"/>
      <c r="K37" s="212"/>
    </row>
    <row r="38" s="1" customFormat="1" ht="15" customHeight="1">
      <c r="B38" s="215"/>
      <c r="C38" s="216"/>
      <c r="D38" s="214"/>
      <c r="E38" s="217" t="s">
        <v>52</v>
      </c>
      <c r="F38" s="214"/>
      <c r="G38" s="214" t="s">
        <v>2299</v>
      </c>
      <c r="H38" s="214"/>
      <c r="I38" s="214"/>
      <c r="J38" s="214"/>
      <c r="K38" s="212"/>
    </row>
    <row r="39" s="1" customFormat="1" ht="15" customHeight="1">
      <c r="B39" s="215"/>
      <c r="C39" s="216"/>
      <c r="D39" s="214"/>
      <c r="E39" s="217" t="s">
        <v>53</v>
      </c>
      <c r="F39" s="214"/>
      <c r="G39" s="214" t="s">
        <v>2300</v>
      </c>
      <c r="H39" s="214"/>
      <c r="I39" s="214"/>
      <c r="J39" s="214"/>
      <c r="K39" s="212"/>
    </row>
    <row r="40" s="1" customFormat="1" ht="15" customHeight="1">
      <c r="B40" s="215"/>
      <c r="C40" s="216"/>
      <c r="D40" s="214"/>
      <c r="E40" s="217" t="s">
        <v>122</v>
      </c>
      <c r="F40" s="214"/>
      <c r="G40" s="214" t="s">
        <v>2301</v>
      </c>
      <c r="H40" s="214"/>
      <c r="I40" s="214"/>
      <c r="J40" s="214"/>
      <c r="K40" s="212"/>
    </row>
    <row r="41" s="1" customFormat="1" ht="15" customHeight="1">
      <c r="B41" s="215"/>
      <c r="C41" s="216"/>
      <c r="D41" s="214"/>
      <c r="E41" s="217" t="s">
        <v>123</v>
      </c>
      <c r="F41" s="214"/>
      <c r="G41" s="214" t="s">
        <v>2302</v>
      </c>
      <c r="H41" s="214"/>
      <c r="I41" s="214"/>
      <c r="J41" s="214"/>
      <c r="K41" s="212"/>
    </row>
    <row r="42" s="1" customFormat="1" ht="15" customHeight="1">
      <c r="B42" s="215"/>
      <c r="C42" s="216"/>
      <c r="D42" s="214"/>
      <c r="E42" s="217" t="s">
        <v>2303</v>
      </c>
      <c r="F42" s="214"/>
      <c r="G42" s="214" t="s">
        <v>2304</v>
      </c>
      <c r="H42" s="214"/>
      <c r="I42" s="214"/>
      <c r="J42" s="214"/>
      <c r="K42" s="212"/>
    </row>
    <row r="43" s="1" customFormat="1" ht="15" customHeight="1">
      <c r="B43" s="215"/>
      <c r="C43" s="216"/>
      <c r="D43" s="214"/>
      <c r="E43" s="217"/>
      <c r="F43" s="214"/>
      <c r="G43" s="214" t="s">
        <v>2305</v>
      </c>
      <c r="H43" s="214"/>
      <c r="I43" s="214"/>
      <c r="J43" s="214"/>
      <c r="K43" s="212"/>
    </row>
    <row r="44" s="1" customFormat="1" ht="15" customHeight="1">
      <c r="B44" s="215"/>
      <c r="C44" s="216"/>
      <c r="D44" s="214"/>
      <c r="E44" s="217" t="s">
        <v>2306</v>
      </c>
      <c r="F44" s="214"/>
      <c r="G44" s="214" t="s">
        <v>2307</v>
      </c>
      <c r="H44" s="214"/>
      <c r="I44" s="214"/>
      <c r="J44" s="214"/>
      <c r="K44" s="212"/>
    </row>
    <row r="45" s="1" customFormat="1" ht="15" customHeight="1">
      <c r="B45" s="215"/>
      <c r="C45" s="216"/>
      <c r="D45" s="214"/>
      <c r="E45" s="217" t="s">
        <v>125</v>
      </c>
      <c r="F45" s="214"/>
      <c r="G45" s="214" t="s">
        <v>2308</v>
      </c>
      <c r="H45" s="214"/>
      <c r="I45" s="214"/>
      <c r="J45" s="214"/>
      <c r="K45" s="212"/>
    </row>
    <row r="46" s="1" customFormat="1" ht="12.75" customHeight="1">
      <c r="B46" s="215"/>
      <c r="C46" s="216"/>
      <c r="D46" s="214"/>
      <c r="E46" s="214"/>
      <c r="F46" s="214"/>
      <c r="G46" s="214"/>
      <c r="H46" s="214"/>
      <c r="I46" s="214"/>
      <c r="J46" s="214"/>
      <c r="K46" s="212"/>
    </row>
    <row r="47" s="1" customFormat="1" ht="15" customHeight="1">
      <c r="B47" s="215"/>
      <c r="C47" s="216"/>
      <c r="D47" s="214" t="s">
        <v>2309</v>
      </c>
      <c r="E47" s="214"/>
      <c r="F47" s="214"/>
      <c r="G47" s="214"/>
      <c r="H47" s="214"/>
      <c r="I47" s="214"/>
      <c r="J47" s="214"/>
      <c r="K47" s="212"/>
    </row>
    <row r="48" s="1" customFormat="1" ht="15" customHeight="1">
      <c r="B48" s="215"/>
      <c r="C48" s="216"/>
      <c r="D48" s="216"/>
      <c r="E48" s="214" t="s">
        <v>2310</v>
      </c>
      <c r="F48" s="214"/>
      <c r="G48" s="214"/>
      <c r="H48" s="214"/>
      <c r="I48" s="214"/>
      <c r="J48" s="214"/>
      <c r="K48" s="212"/>
    </row>
    <row r="49" s="1" customFormat="1" ht="15" customHeight="1">
      <c r="B49" s="215"/>
      <c r="C49" s="216"/>
      <c r="D49" s="216"/>
      <c r="E49" s="214" t="s">
        <v>2311</v>
      </c>
      <c r="F49" s="214"/>
      <c r="G49" s="214"/>
      <c r="H49" s="214"/>
      <c r="I49" s="214"/>
      <c r="J49" s="214"/>
      <c r="K49" s="212"/>
    </row>
    <row r="50" s="1" customFormat="1" ht="15" customHeight="1">
      <c r="B50" s="215"/>
      <c r="C50" s="216"/>
      <c r="D50" s="216"/>
      <c r="E50" s="214" t="s">
        <v>2312</v>
      </c>
      <c r="F50" s="214"/>
      <c r="G50" s="214"/>
      <c r="H50" s="214"/>
      <c r="I50" s="214"/>
      <c r="J50" s="214"/>
      <c r="K50" s="212"/>
    </row>
    <row r="51" s="1" customFormat="1" ht="15" customHeight="1">
      <c r="B51" s="215"/>
      <c r="C51" s="216"/>
      <c r="D51" s="214" t="s">
        <v>2313</v>
      </c>
      <c r="E51" s="214"/>
      <c r="F51" s="214"/>
      <c r="G51" s="214"/>
      <c r="H51" s="214"/>
      <c r="I51" s="214"/>
      <c r="J51" s="214"/>
      <c r="K51" s="212"/>
    </row>
    <row r="52" s="1" customFormat="1" ht="25.5" customHeight="1">
      <c r="B52" s="210"/>
      <c r="C52" s="211" t="s">
        <v>2314</v>
      </c>
      <c r="D52" s="211"/>
      <c r="E52" s="211"/>
      <c r="F52" s="211"/>
      <c r="G52" s="211"/>
      <c r="H52" s="211"/>
      <c r="I52" s="211"/>
      <c r="J52" s="211"/>
      <c r="K52" s="212"/>
    </row>
    <row r="53" s="1" customFormat="1" ht="5.25" customHeight="1">
      <c r="B53" s="210"/>
      <c r="C53" s="213"/>
      <c r="D53" s="213"/>
      <c r="E53" s="213"/>
      <c r="F53" s="213"/>
      <c r="G53" s="213"/>
      <c r="H53" s="213"/>
      <c r="I53" s="213"/>
      <c r="J53" s="213"/>
      <c r="K53" s="212"/>
    </row>
    <row r="54" s="1" customFormat="1" ht="15" customHeight="1">
      <c r="B54" s="210"/>
      <c r="C54" s="214" t="s">
        <v>2315</v>
      </c>
      <c r="D54" s="214"/>
      <c r="E54" s="214"/>
      <c r="F54" s="214"/>
      <c r="G54" s="214"/>
      <c r="H54" s="214"/>
      <c r="I54" s="214"/>
      <c r="J54" s="214"/>
      <c r="K54" s="212"/>
    </row>
    <row r="55" s="1" customFormat="1" ht="15" customHeight="1">
      <c r="B55" s="210"/>
      <c r="C55" s="214" t="s">
        <v>2316</v>
      </c>
      <c r="D55" s="214"/>
      <c r="E55" s="214"/>
      <c r="F55" s="214"/>
      <c r="G55" s="214"/>
      <c r="H55" s="214"/>
      <c r="I55" s="214"/>
      <c r="J55" s="214"/>
      <c r="K55" s="212"/>
    </row>
    <row r="56" s="1" customFormat="1" ht="12.75" customHeight="1">
      <c r="B56" s="210"/>
      <c r="C56" s="214"/>
      <c r="D56" s="214"/>
      <c r="E56" s="214"/>
      <c r="F56" s="214"/>
      <c r="G56" s="214"/>
      <c r="H56" s="214"/>
      <c r="I56" s="214"/>
      <c r="J56" s="214"/>
      <c r="K56" s="212"/>
    </row>
    <row r="57" s="1" customFormat="1" ht="15" customHeight="1">
      <c r="B57" s="210"/>
      <c r="C57" s="214" t="s">
        <v>2317</v>
      </c>
      <c r="D57" s="214"/>
      <c r="E57" s="214"/>
      <c r="F57" s="214"/>
      <c r="G57" s="214"/>
      <c r="H57" s="214"/>
      <c r="I57" s="214"/>
      <c r="J57" s="214"/>
      <c r="K57" s="212"/>
    </row>
    <row r="58" s="1" customFormat="1" ht="15" customHeight="1">
      <c r="B58" s="210"/>
      <c r="C58" s="216"/>
      <c r="D58" s="214" t="s">
        <v>2318</v>
      </c>
      <c r="E58" s="214"/>
      <c r="F58" s="214"/>
      <c r="G58" s="214"/>
      <c r="H58" s="214"/>
      <c r="I58" s="214"/>
      <c r="J58" s="214"/>
      <c r="K58" s="212"/>
    </row>
    <row r="59" s="1" customFormat="1" ht="15" customHeight="1">
      <c r="B59" s="210"/>
      <c r="C59" s="216"/>
      <c r="D59" s="214" t="s">
        <v>2319</v>
      </c>
      <c r="E59" s="214"/>
      <c r="F59" s="214"/>
      <c r="G59" s="214"/>
      <c r="H59" s="214"/>
      <c r="I59" s="214"/>
      <c r="J59" s="214"/>
      <c r="K59" s="212"/>
    </row>
    <row r="60" s="1" customFormat="1" ht="15" customHeight="1">
      <c r="B60" s="210"/>
      <c r="C60" s="216"/>
      <c r="D60" s="214" t="s">
        <v>2320</v>
      </c>
      <c r="E60" s="214"/>
      <c r="F60" s="214"/>
      <c r="G60" s="214"/>
      <c r="H60" s="214"/>
      <c r="I60" s="214"/>
      <c r="J60" s="214"/>
      <c r="K60" s="212"/>
    </row>
    <row r="61" s="1" customFormat="1" ht="15" customHeight="1">
      <c r="B61" s="210"/>
      <c r="C61" s="216"/>
      <c r="D61" s="214" t="s">
        <v>2321</v>
      </c>
      <c r="E61" s="214"/>
      <c r="F61" s="214"/>
      <c r="G61" s="214"/>
      <c r="H61" s="214"/>
      <c r="I61" s="214"/>
      <c r="J61" s="214"/>
      <c r="K61" s="212"/>
    </row>
    <row r="62" s="1" customFormat="1" ht="15" customHeight="1">
      <c r="B62" s="210"/>
      <c r="C62" s="216"/>
      <c r="D62" s="219" t="s">
        <v>2322</v>
      </c>
      <c r="E62" s="219"/>
      <c r="F62" s="219"/>
      <c r="G62" s="219"/>
      <c r="H62" s="219"/>
      <c r="I62" s="219"/>
      <c r="J62" s="219"/>
      <c r="K62" s="212"/>
    </row>
    <row r="63" s="1" customFormat="1" ht="15" customHeight="1">
      <c r="B63" s="210"/>
      <c r="C63" s="216"/>
      <c r="D63" s="214" t="s">
        <v>2323</v>
      </c>
      <c r="E63" s="214"/>
      <c r="F63" s="214"/>
      <c r="G63" s="214"/>
      <c r="H63" s="214"/>
      <c r="I63" s="214"/>
      <c r="J63" s="214"/>
      <c r="K63" s="212"/>
    </row>
    <row r="64" s="1" customFormat="1" ht="12.75" customHeight="1">
      <c r="B64" s="210"/>
      <c r="C64" s="216"/>
      <c r="D64" s="216"/>
      <c r="E64" s="220"/>
      <c r="F64" s="216"/>
      <c r="G64" s="216"/>
      <c r="H64" s="216"/>
      <c r="I64" s="216"/>
      <c r="J64" s="216"/>
      <c r="K64" s="212"/>
    </row>
    <row r="65" s="1" customFormat="1" ht="15" customHeight="1">
      <c r="B65" s="210"/>
      <c r="C65" s="216"/>
      <c r="D65" s="214" t="s">
        <v>2324</v>
      </c>
      <c r="E65" s="214"/>
      <c r="F65" s="214"/>
      <c r="G65" s="214"/>
      <c r="H65" s="214"/>
      <c r="I65" s="214"/>
      <c r="J65" s="214"/>
      <c r="K65" s="212"/>
    </row>
    <row r="66" s="1" customFormat="1" ht="15" customHeight="1">
      <c r="B66" s="210"/>
      <c r="C66" s="216"/>
      <c r="D66" s="219" t="s">
        <v>2325</v>
      </c>
      <c r="E66" s="219"/>
      <c r="F66" s="219"/>
      <c r="G66" s="219"/>
      <c r="H66" s="219"/>
      <c r="I66" s="219"/>
      <c r="J66" s="219"/>
      <c r="K66" s="212"/>
    </row>
    <row r="67" s="1" customFormat="1" ht="15" customHeight="1">
      <c r="B67" s="210"/>
      <c r="C67" s="216"/>
      <c r="D67" s="214" t="s">
        <v>2326</v>
      </c>
      <c r="E67" s="214"/>
      <c r="F67" s="214"/>
      <c r="G67" s="214"/>
      <c r="H67" s="214"/>
      <c r="I67" s="214"/>
      <c r="J67" s="214"/>
      <c r="K67" s="212"/>
    </row>
    <row r="68" s="1" customFormat="1" ht="15" customHeight="1">
      <c r="B68" s="210"/>
      <c r="C68" s="216"/>
      <c r="D68" s="214" t="s">
        <v>2327</v>
      </c>
      <c r="E68" s="214"/>
      <c r="F68" s="214"/>
      <c r="G68" s="214"/>
      <c r="H68" s="214"/>
      <c r="I68" s="214"/>
      <c r="J68" s="214"/>
      <c r="K68" s="212"/>
    </row>
    <row r="69" s="1" customFormat="1" ht="15" customHeight="1">
      <c r="B69" s="210"/>
      <c r="C69" s="216"/>
      <c r="D69" s="214" t="s">
        <v>2328</v>
      </c>
      <c r="E69" s="214"/>
      <c r="F69" s="214"/>
      <c r="G69" s="214"/>
      <c r="H69" s="214"/>
      <c r="I69" s="214"/>
      <c r="J69" s="214"/>
      <c r="K69" s="212"/>
    </row>
    <row r="70" s="1" customFormat="1" ht="15" customHeight="1">
      <c r="B70" s="210"/>
      <c r="C70" s="216"/>
      <c r="D70" s="214" t="s">
        <v>2329</v>
      </c>
      <c r="E70" s="214"/>
      <c r="F70" s="214"/>
      <c r="G70" s="214"/>
      <c r="H70" s="214"/>
      <c r="I70" s="214"/>
      <c r="J70" s="214"/>
      <c r="K70" s="212"/>
    </row>
    <row r="71" s="1" customFormat="1" ht="12.75" customHeight="1">
      <c r="B71" s="221"/>
      <c r="C71" s="222"/>
      <c r="D71" s="222"/>
      <c r="E71" s="222"/>
      <c r="F71" s="222"/>
      <c r="G71" s="222"/>
      <c r="H71" s="222"/>
      <c r="I71" s="222"/>
      <c r="J71" s="222"/>
      <c r="K71" s="223"/>
    </row>
    <row r="72" s="1" customFormat="1" ht="18.75" customHeight="1">
      <c r="B72" s="224"/>
      <c r="C72" s="224"/>
      <c r="D72" s="224"/>
      <c r="E72" s="224"/>
      <c r="F72" s="224"/>
      <c r="G72" s="224"/>
      <c r="H72" s="224"/>
      <c r="I72" s="224"/>
      <c r="J72" s="224"/>
      <c r="K72" s="225"/>
    </row>
    <row r="73" s="1" customFormat="1" ht="18.75" customHeight="1">
      <c r="B73" s="225"/>
      <c r="C73" s="225"/>
      <c r="D73" s="225"/>
      <c r="E73" s="225"/>
      <c r="F73" s="225"/>
      <c r="G73" s="225"/>
      <c r="H73" s="225"/>
      <c r="I73" s="225"/>
      <c r="J73" s="225"/>
      <c r="K73" s="225"/>
    </row>
    <row r="74" s="1" customFormat="1" ht="7.5" customHeight="1">
      <c r="B74" s="226"/>
      <c r="C74" s="227"/>
      <c r="D74" s="227"/>
      <c r="E74" s="227"/>
      <c r="F74" s="227"/>
      <c r="G74" s="227"/>
      <c r="H74" s="227"/>
      <c r="I74" s="227"/>
      <c r="J74" s="227"/>
      <c r="K74" s="228"/>
    </row>
    <row r="75" s="1" customFormat="1" ht="45" customHeight="1">
      <c r="B75" s="229"/>
      <c r="C75" s="230" t="s">
        <v>2330</v>
      </c>
      <c r="D75" s="230"/>
      <c r="E75" s="230"/>
      <c r="F75" s="230"/>
      <c r="G75" s="230"/>
      <c r="H75" s="230"/>
      <c r="I75" s="230"/>
      <c r="J75" s="230"/>
      <c r="K75" s="231"/>
    </row>
    <row r="76" s="1" customFormat="1" ht="17.25" customHeight="1">
      <c r="B76" s="229"/>
      <c r="C76" s="232" t="s">
        <v>2331</v>
      </c>
      <c r="D76" s="232"/>
      <c r="E76" s="232"/>
      <c r="F76" s="232" t="s">
        <v>2332</v>
      </c>
      <c r="G76" s="233"/>
      <c r="H76" s="232" t="s">
        <v>53</v>
      </c>
      <c r="I76" s="232" t="s">
        <v>56</v>
      </c>
      <c r="J76" s="232" t="s">
        <v>2333</v>
      </c>
      <c r="K76" s="231"/>
    </row>
    <row r="77" s="1" customFormat="1" ht="17.25" customHeight="1">
      <c r="B77" s="229"/>
      <c r="C77" s="234" t="s">
        <v>2334</v>
      </c>
      <c r="D77" s="234"/>
      <c r="E77" s="234"/>
      <c r="F77" s="235" t="s">
        <v>2335</v>
      </c>
      <c r="G77" s="236"/>
      <c r="H77" s="234"/>
      <c r="I77" s="234"/>
      <c r="J77" s="234" t="s">
        <v>2336</v>
      </c>
      <c r="K77" s="231"/>
    </row>
    <row r="78" s="1" customFormat="1" ht="5.25" customHeight="1">
      <c r="B78" s="229"/>
      <c r="C78" s="237"/>
      <c r="D78" s="237"/>
      <c r="E78" s="237"/>
      <c r="F78" s="237"/>
      <c r="G78" s="238"/>
      <c r="H78" s="237"/>
      <c r="I78" s="237"/>
      <c r="J78" s="237"/>
      <c r="K78" s="231"/>
    </row>
    <row r="79" s="1" customFormat="1" ht="15" customHeight="1">
      <c r="B79" s="229"/>
      <c r="C79" s="217" t="s">
        <v>52</v>
      </c>
      <c r="D79" s="239"/>
      <c r="E79" s="239"/>
      <c r="F79" s="240" t="s">
        <v>1074</v>
      </c>
      <c r="G79" s="241"/>
      <c r="H79" s="217" t="s">
        <v>2337</v>
      </c>
      <c r="I79" s="217" t="s">
        <v>2338</v>
      </c>
      <c r="J79" s="217">
        <v>20</v>
      </c>
      <c r="K79" s="231"/>
    </row>
    <row r="80" s="1" customFormat="1" ht="15" customHeight="1">
      <c r="B80" s="229"/>
      <c r="C80" s="217" t="s">
        <v>2339</v>
      </c>
      <c r="D80" s="217"/>
      <c r="E80" s="217"/>
      <c r="F80" s="240" t="s">
        <v>1074</v>
      </c>
      <c r="G80" s="241"/>
      <c r="H80" s="217" t="s">
        <v>2340</v>
      </c>
      <c r="I80" s="217" t="s">
        <v>2338</v>
      </c>
      <c r="J80" s="217">
        <v>120</v>
      </c>
      <c r="K80" s="231"/>
    </row>
    <row r="81" s="1" customFormat="1" ht="15" customHeight="1">
      <c r="B81" s="242"/>
      <c r="C81" s="217" t="s">
        <v>2341</v>
      </c>
      <c r="D81" s="217"/>
      <c r="E81" s="217"/>
      <c r="F81" s="240" t="s">
        <v>1094</v>
      </c>
      <c r="G81" s="241"/>
      <c r="H81" s="217" t="s">
        <v>2342</v>
      </c>
      <c r="I81" s="217" t="s">
        <v>2338</v>
      </c>
      <c r="J81" s="217">
        <v>50</v>
      </c>
      <c r="K81" s="231"/>
    </row>
    <row r="82" s="1" customFormat="1" ht="15" customHeight="1">
      <c r="B82" s="242"/>
      <c r="C82" s="217" t="s">
        <v>2343</v>
      </c>
      <c r="D82" s="217"/>
      <c r="E82" s="217"/>
      <c r="F82" s="240" t="s">
        <v>1074</v>
      </c>
      <c r="G82" s="241"/>
      <c r="H82" s="217" t="s">
        <v>2344</v>
      </c>
      <c r="I82" s="217" t="s">
        <v>2345</v>
      </c>
      <c r="J82" s="217"/>
      <c r="K82" s="231"/>
    </row>
    <row r="83" s="1" customFormat="1" ht="15" customHeight="1">
      <c r="B83" s="242"/>
      <c r="C83" s="243" t="s">
        <v>2346</v>
      </c>
      <c r="D83" s="243"/>
      <c r="E83" s="243"/>
      <c r="F83" s="244" t="s">
        <v>1094</v>
      </c>
      <c r="G83" s="243"/>
      <c r="H83" s="243" t="s">
        <v>2347</v>
      </c>
      <c r="I83" s="243" t="s">
        <v>2338</v>
      </c>
      <c r="J83" s="243">
        <v>15</v>
      </c>
      <c r="K83" s="231"/>
    </row>
    <row r="84" s="1" customFormat="1" ht="15" customHeight="1">
      <c r="B84" s="242"/>
      <c r="C84" s="243" t="s">
        <v>2348</v>
      </c>
      <c r="D84" s="243"/>
      <c r="E84" s="243"/>
      <c r="F84" s="244" t="s">
        <v>1094</v>
      </c>
      <c r="G84" s="243"/>
      <c r="H84" s="243" t="s">
        <v>2349</v>
      </c>
      <c r="I84" s="243" t="s">
        <v>2338</v>
      </c>
      <c r="J84" s="243">
        <v>15</v>
      </c>
      <c r="K84" s="231"/>
    </row>
    <row r="85" s="1" customFormat="1" ht="15" customHeight="1">
      <c r="B85" s="242"/>
      <c r="C85" s="243" t="s">
        <v>2350</v>
      </c>
      <c r="D85" s="243"/>
      <c r="E85" s="243"/>
      <c r="F85" s="244" t="s">
        <v>1094</v>
      </c>
      <c r="G85" s="243"/>
      <c r="H85" s="243" t="s">
        <v>2351</v>
      </c>
      <c r="I85" s="243" t="s">
        <v>2338</v>
      </c>
      <c r="J85" s="243">
        <v>20</v>
      </c>
      <c r="K85" s="231"/>
    </row>
    <row r="86" s="1" customFormat="1" ht="15" customHeight="1">
      <c r="B86" s="242"/>
      <c r="C86" s="243" t="s">
        <v>2352</v>
      </c>
      <c r="D86" s="243"/>
      <c r="E86" s="243"/>
      <c r="F86" s="244" t="s">
        <v>1094</v>
      </c>
      <c r="G86" s="243"/>
      <c r="H86" s="243" t="s">
        <v>2353</v>
      </c>
      <c r="I86" s="243" t="s">
        <v>2338</v>
      </c>
      <c r="J86" s="243">
        <v>20</v>
      </c>
      <c r="K86" s="231"/>
    </row>
    <row r="87" s="1" customFormat="1" ht="15" customHeight="1">
      <c r="B87" s="242"/>
      <c r="C87" s="217" t="s">
        <v>2354</v>
      </c>
      <c r="D87" s="217"/>
      <c r="E87" s="217"/>
      <c r="F87" s="240" t="s">
        <v>1094</v>
      </c>
      <c r="G87" s="241"/>
      <c r="H87" s="217" t="s">
        <v>2355</v>
      </c>
      <c r="I87" s="217" t="s">
        <v>2338</v>
      </c>
      <c r="J87" s="217">
        <v>50</v>
      </c>
      <c r="K87" s="231"/>
    </row>
    <row r="88" s="1" customFormat="1" ht="15" customHeight="1">
      <c r="B88" s="242"/>
      <c r="C88" s="217" t="s">
        <v>2356</v>
      </c>
      <c r="D88" s="217"/>
      <c r="E88" s="217"/>
      <c r="F88" s="240" t="s">
        <v>1094</v>
      </c>
      <c r="G88" s="241"/>
      <c r="H88" s="217" t="s">
        <v>2357</v>
      </c>
      <c r="I88" s="217" t="s">
        <v>2338</v>
      </c>
      <c r="J88" s="217">
        <v>20</v>
      </c>
      <c r="K88" s="231"/>
    </row>
    <row r="89" s="1" customFormat="1" ht="15" customHeight="1">
      <c r="B89" s="242"/>
      <c r="C89" s="217" t="s">
        <v>2358</v>
      </c>
      <c r="D89" s="217"/>
      <c r="E89" s="217"/>
      <c r="F89" s="240" t="s">
        <v>1094</v>
      </c>
      <c r="G89" s="241"/>
      <c r="H89" s="217" t="s">
        <v>2359</v>
      </c>
      <c r="I89" s="217" t="s">
        <v>2338</v>
      </c>
      <c r="J89" s="217">
        <v>20</v>
      </c>
      <c r="K89" s="231"/>
    </row>
    <row r="90" s="1" customFormat="1" ht="15" customHeight="1">
      <c r="B90" s="242"/>
      <c r="C90" s="217" t="s">
        <v>2360</v>
      </c>
      <c r="D90" s="217"/>
      <c r="E90" s="217"/>
      <c r="F90" s="240" t="s">
        <v>1094</v>
      </c>
      <c r="G90" s="241"/>
      <c r="H90" s="217" t="s">
        <v>2361</v>
      </c>
      <c r="I90" s="217" t="s">
        <v>2338</v>
      </c>
      <c r="J90" s="217">
        <v>50</v>
      </c>
      <c r="K90" s="231"/>
    </row>
    <row r="91" s="1" customFormat="1" ht="15" customHeight="1">
      <c r="B91" s="242"/>
      <c r="C91" s="217" t="s">
        <v>2362</v>
      </c>
      <c r="D91" s="217"/>
      <c r="E91" s="217"/>
      <c r="F91" s="240" t="s">
        <v>1094</v>
      </c>
      <c r="G91" s="241"/>
      <c r="H91" s="217" t="s">
        <v>2362</v>
      </c>
      <c r="I91" s="217" t="s">
        <v>2338</v>
      </c>
      <c r="J91" s="217">
        <v>50</v>
      </c>
      <c r="K91" s="231"/>
    </row>
    <row r="92" s="1" customFormat="1" ht="15" customHeight="1">
      <c r="B92" s="242"/>
      <c r="C92" s="217" t="s">
        <v>2363</v>
      </c>
      <c r="D92" s="217"/>
      <c r="E92" s="217"/>
      <c r="F92" s="240" t="s">
        <v>1094</v>
      </c>
      <c r="G92" s="241"/>
      <c r="H92" s="217" t="s">
        <v>2364</v>
      </c>
      <c r="I92" s="217" t="s">
        <v>2338</v>
      </c>
      <c r="J92" s="217">
        <v>255</v>
      </c>
      <c r="K92" s="231"/>
    </row>
    <row r="93" s="1" customFormat="1" ht="15" customHeight="1">
      <c r="B93" s="242"/>
      <c r="C93" s="217" t="s">
        <v>2365</v>
      </c>
      <c r="D93" s="217"/>
      <c r="E93" s="217"/>
      <c r="F93" s="240" t="s">
        <v>1074</v>
      </c>
      <c r="G93" s="241"/>
      <c r="H93" s="217" t="s">
        <v>2366</v>
      </c>
      <c r="I93" s="217" t="s">
        <v>2367</v>
      </c>
      <c r="J93" s="217"/>
      <c r="K93" s="231"/>
    </row>
    <row r="94" s="1" customFormat="1" ht="15" customHeight="1">
      <c r="B94" s="242"/>
      <c r="C94" s="217" t="s">
        <v>2368</v>
      </c>
      <c r="D94" s="217"/>
      <c r="E94" s="217"/>
      <c r="F94" s="240" t="s">
        <v>1074</v>
      </c>
      <c r="G94" s="241"/>
      <c r="H94" s="217" t="s">
        <v>2369</v>
      </c>
      <c r="I94" s="217" t="s">
        <v>2370</v>
      </c>
      <c r="J94" s="217"/>
      <c r="K94" s="231"/>
    </row>
    <row r="95" s="1" customFormat="1" ht="15" customHeight="1">
      <c r="B95" s="242"/>
      <c r="C95" s="217" t="s">
        <v>2371</v>
      </c>
      <c r="D95" s="217"/>
      <c r="E95" s="217"/>
      <c r="F95" s="240" t="s">
        <v>1074</v>
      </c>
      <c r="G95" s="241"/>
      <c r="H95" s="217" t="s">
        <v>2371</v>
      </c>
      <c r="I95" s="217" t="s">
        <v>2370</v>
      </c>
      <c r="J95" s="217"/>
      <c r="K95" s="231"/>
    </row>
    <row r="96" s="1" customFormat="1" ht="15" customHeight="1">
      <c r="B96" s="242"/>
      <c r="C96" s="217" t="s">
        <v>37</v>
      </c>
      <c r="D96" s="217"/>
      <c r="E96" s="217"/>
      <c r="F96" s="240" t="s">
        <v>1074</v>
      </c>
      <c r="G96" s="241"/>
      <c r="H96" s="217" t="s">
        <v>2372</v>
      </c>
      <c r="I96" s="217" t="s">
        <v>2370</v>
      </c>
      <c r="J96" s="217"/>
      <c r="K96" s="231"/>
    </row>
    <row r="97" s="1" customFormat="1" ht="15" customHeight="1">
      <c r="B97" s="242"/>
      <c r="C97" s="217" t="s">
        <v>47</v>
      </c>
      <c r="D97" s="217"/>
      <c r="E97" s="217"/>
      <c r="F97" s="240" t="s">
        <v>1074</v>
      </c>
      <c r="G97" s="241"/>
      <c r="H97" s="217" t="s">
        <v>2373</v>
      </c>
      <c r="I97" s="217" t="s">
        <v>2370</v>
      </c>
      <c r="J97" s="217"/>
      <c r="K97" s="231"/>
    </row>
    <row r="98" s="1" customFormat="1" ht="15" customHeight="1">
      <c r="B98" s="245"/>
      <c r="C98" s="246"/>
      <c r="D98" s="246"/>
      <c r="E98" s="246"/>
      <c r="F98" s="246"/>
      <c r="G98" s="246"/>
      <c r="H98" s="246"/>
      <c r="I98" s="246"/>
      <c r="J98" s="246"/>
      <c r="K98" s="247"/>
    </row>
    <row r="99" s="1" customFormat="1" ht="18.75" customHeight="1">
      <c r="B99" s="248"/>
      <c r="C99" s="249"/>
      <c r="D99" s="249"/>
      <c r="E99" s="249"/>
      <c r="F99" s="249"/>
      <c r="G99" s="249"/>
      <c r="H99" s="249"/>
      <c r="I99" s="249"/>
      <c r="J99" s="249"/>
      <c r="K99" s="248"/>
    </row>
    <row r="100" s="1" customFormat="1" ht="18.75" customHeight="1"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</row>
    <row r="101" s="1" customFormat="1" ht="7.5" customHeight="1">
      <c r="B101" s="226"/>
      <c r="C101" s="227"/>
      <c r="D101" s="227"/>
      <c r="E101" s="227"/>
      <c r="F101" s="227"/>
      <c r="G101" s="227"/>
      <c r="H101" s="227"/>
      <c r="I101" s="227"/>
      <c r="J101" s="227"/>
      <c r="K101" s="228"/>
    </row>
    <row r="102" s="1" customFormat="1" ht="45" customHeight="1">
      <c r="B102" s="229"/>
      <c r="C102" s="230" t="s">
        <v>2374</v>
      </c>
      <c r="D102" s="230"/>
      <c r="E102" s="230"/>
      <c r="F102" s="230"/>
      <c r="G102" s="230"/>
      <c r="H102" s="230"/>
      <c r="I102" s="230"/>
      <c r="J102" s="230"/>
      <c r="K102" s="231"/>
    </row>
    <row r="103" s="1" customFormat="1" ht="17.25" customHeight="1">
      <c r="B103" s="229"/>
      <c r="C103" s="232" t="s">
        <v>2331</v>
      </c>
      <c r="D103" s="232"/>
      <c r="E103" s="232"/>
      <c r="F103" s="232" t="s">
        <v>2332</v>
      </c>
      <c r="G103" s="233"/>
      <c r="H103" s="232" t="s">
        <v>53</v>
      </c>
      <c r="I103" s="232" t="s">
        <v>56</v>
      </c>
      <c r="J103" s="232" t="s">
        <v>2333</v>
      </c>
      <c r="K103" s="231"/>
    </row>
    <row r="104" s="1" customFormat="1" ht="17.25" customHeight="1">
      <c r="B104" s="229"/>
      <c r="C104" s="234" t="s">
        <v>2334</v>
      </c>
      <c r="D104" s="234"/>
      <c r="E104" s="234"/>
      <c r="F104" s="235" t="s">
        <v>2335</v>
      </c>
      <c r="G104" s="236"/>
      <c r="H104" s="234"/>
      <c r="I104" s="234"/>
      <c r="J104" s="234" t="s">
        <v>2336</v>
      </c>
      <c r="K104" s="231"/>
    </row>
    <row r="105" s="1" customFormat="1" ht="5.25" customHeight="1">
      <c r="B105" s="229"/>
      <c r="C105" s="232"/>
      <c r="D105" s="232"/>
      <c r="E105" s="232"/>
      <c r="F105" s="232"/>
      <c r="G105" s="250"/>
      <c r="H105" s="232"/>
      <c r="I105" s="232"/>
      <c r="J105" s="232"/>
      <c r="K105" s="231"/>
    </row>
    <row r="106" s="1" customFormat="1" ht="15" customHeight="1">
      <c r="B106" s="229"/>
      <c r="C106" s="217" t="s">
        <v>52</v>
      </c>
      <c r="D106" s="239"/>
      <c r="E106" s="239"/>
      <c r="F106" s="240" t="s">
        <v>1074</v>
      </c>
      <c r="G106" s="217"/>
      <c r="H106" s="217" t="s">
        <v>2375</v>
      </c>
      <c r="I106" s="217" t="s">
        <v>2338</v>
      </c>
      <c r="J106" s="217">
        <v>20</v>
      </c>
      <c r="K106" s="231"/>
    </row>
    <row r="107" s="1" customFormat="1" ht="15" customHeight="1">
      <c r="B107" s="229"/>
      <c r="C107" s="217" t="s">
        <v>2339</v>
      </c>
      <c r="D107" s="217"/>
      <c r="E107" s="217"/>
      <c r="F107" s="240" t="s">
        <v>1074</v>
      </c>
      <c r="G107" s="217"/>
      <c r="H107" s="217" t="s">
        <v>2375</v>
      </c>
      <c r="I107" s="217" t="s">
        <v>2338</v>
      </c>
      <c r="J107" s="217">
        <v>120</v>
      </c>
      <c r="K107" s="231"/>
    </row>
    <row r="108" s="1" customFormat="1" ht="15" customHeight="1">
      <c r="B108" s="242"/>
      <c r="C108" s="217" t="s">
        <v>2341</v>
      </c>
      <c r="D108" s="217"/>
      <c r="E108" s="217"/>
      <c r="F108" s="240" t="s">
        <v>1094</v>
      </c>
      <c r="G108" s="217"/>
      <c r="H108" s="217" t="s">
        <v>2375</v>
      </c>
      <c r="I108" s="217" t="s">
        <v>2338</v>
      </c>
      <c r="J108" s="217">
        <v>50</v>
      </c>
      <c r="K108" s="231"/>
    </row>
    <row r="109" s="1" customFormat="1" ht="15" customHeight="1">
      <c r="B109" s="242"/>
      <c r="C109" s="217" t="s">
        <v>2343</v>
      </c>
      <c r="D109" s="217"/>
      <c r="E109" s="217"/>
      <c r="F109" s="240" t="s">
        <v>1074</v>
      </c>
      <c r="G109" s="217"/>
      <c r="H109" s="217" t="s">
        <v>2375</v>
      </c>
      <c r="I109" s="217" t="s">
        <v>2345</v>
      </c>
      <c r="J109" s="217"/>
      <c r="K109" s="231"/>
    </row>
    <row r="110" s="1" customFormat="1" ht="15" customHeight="1">
      <c r="B110" s="242"/>
      <c r="C110" s="217" t="s">
        <v>2354</v>
      </c>
      <c r="D110" s="217"/>
      <c r="E110" s="217"/>
      <c r="F110" s="240" t="s">
        <v>1094</v>
      </c>
      <c r="G110" s="217"/>
      <c r="H110" s="217" t="s">
        <v>2375</v>
      </c>
      <c r="I110" s="217" t="s">
        <v>2338</v>
      </c>
      <c r="J110" s="217">
        <v>50</v>
      </c>
      <c r="K110" s="231"/>
    </row>
    <row r="111" s="1" customFormat="1" ht="15" customHeight="1">
      <c r="B111" s="242"/>
      <c r="C111" s="217" t="s">
        <v>2362</v>
      </c>
      <c r="D111" s="217"/>
      <c r="E111" s="217"/>
      <c r="F111" s="240" t="s">
        <v>1094</v>
      </c>
      <c r="G111" s="217"/>
      <c r="H111" s="217" t="s">
        <v>2375</v>
      </c>
      <c r="I111" s="217" t="s">
        <v>2338</v>
      </c>
      <c r="J111" s="217">
        <v>50</v>
      </c>
      <c r="K111" s="231"/>
    </row>
    <row r="112" s="1" customFormat="1" ht="15" customHeight="1">
      <c r="B112" s="242"/>
      <c r="C112" s="217" t="s">
        <v>2360</v>
      </c>
      <c r="D112" s="217"/>
      <c r="E112" s="217"/>
      <c r="F112" s="240" t="s">
        <v>1094</v>
      </c>
      <c r="G112" s="217"/>
      <c r="H112" s="217" t="s">
        <v>2375</v>
      </c>
      <c r="I112" s="217" t="s">
        <v>2338</v>
      </c>
      <c r="J112" s="217">
        <v>50</v>
      </c>
      <c r="K112" s="231"/>
    </row>
    <row r="113" s="1" customFormat="1" ht="15" customHeight="1">
      <c r="B113" s="242"/>
      <c r="C113" s="217" t="s">
        <v>52</v>
      </c>
      <c r="D113" s="217"/>
      <c r="E113" s="217"/>
      <c r="F113" s="240" t="s">
        <v>1074</v>
      </c>
      <c r="G113" s="217"/>
      <c r="H113" s="217" t="s">
        <v>2376</v>
      </c>
      <c r="I113" s="217" t="s">
        <v>2338</v>
      </c>
      <c r="J113" s="217">
        <v>20</v>
      </c>
      <c r="K113" s="231"/>
    </row>
    <row r="114" s="1" customFormat="1" ht="15" customHeight="1">
      <c r="B114" s="242"/>
      <c r="C114" s="217" t="s">
        <v>2377</v>
      </c>
      <c r="D114" s="217"/>
      <c r="E114" s="217"/>
      <c r="F114" s="240" t="s">
        <v>1074</v>
      </c>
      <c r="G114" s="217"/>
      <c r="H114" s="217" t="s">
        <v>2378</v>
      </c>
      <c r="I114" s="217" t="s">
        <v>2338</v>
      </c>
      <c r="J114" s="217">
        <v>120</v>
      </c>
      <c r="K114" s="231"/>
    </row>
    <row r="115" s="1" customFormat="1" ht="15" customHeight="1">
      <c r="B115" s="242"/>
      <c r="C115" s="217" t="s">
        <v>37</v>
      </c>
      <c r="D115" s="217"/>
      <c r="E115" s="217"/>
      <c r="F115" s="240" t="s">
        <v>1074</v>
      </c>
      <c r="G115" s="217"/>
      <c r="H115" s="217" t="s">
        <v>2379</v>
      </c>
      <c r="I115" s="217" t="s">
        <v>2370</v>
      </c>
      <c r="J115" s="217"/>
      <c r="K115" s="231"/>
    </row>
    <row r="116" s="1" customFormat="1" ht="15" customHeight="1">
      <c r="B116" s="242"/>
      <c r="C116" s="217" t="s">
        <v>47</v>
      </c>
      <c r="D116" s="217"/>
      <c r="E116" s="217"/>
      <c r="F116" s="240" t="s">
        <v>1074</v>
      </c>
      <c r="G116" s="217"/>
      <c r="H116" s="217" t="s">
        <v>2380</v>
      </c>
      <c r="I116" s="217" t="s">
        <v>2370</v>
      </c>
      <c r="J116" s="217"/>
      <c r="K116" s="231"/>
    </row>
    <row r="117" s="1" customFormat="1" ht="15" customHeight="1">
      <c r="B117" s="242"/>
      <c r="C117" s="217" t="s">
        <v>56</v>
      </c>
      <c r="D117" s="217"/>
      <c r="E117" s="217"/>
      <c r="F117" s="240" t="s">
        <v>1074</v>
      </c>
      <c r="G117" s="217"/>
      <c r="H117" s="217" t="s">
        <v>2381</v>
      </c>
      <c r="I117" s="217" t="s">
        <v>2382</v>
      </c>
      <c r="J117" s="217"/>
      <c r="K117" s="231"/>
    </row>
    <row r="118" s="1" customFormat="1" ht="15" customHeight="1">
      <c r="B118" s="245"/>
      <c r="C118" s="251"/>
      <c r="D118" s="251"/>
      <c r="E118" s="251"/>
      <c r="F118" s="251"/>
      <c r="G118" s="251"/>
      <c r="H118" s="251"/>
      <c r="I118" s="251"/>
      <c r="J118" s="251"/>
      <c r="K118" s="247"/>
    </row>
    <row r="119" s="1" customFormat="1" ht="18.75" customHeight="1">
      <c r="B119" s="252"/>
      <c r="C119" s="253"/>
      <c r="D119" s="253"/>
      <c r="E119" s="253"/>
      <c r="F119" s="254"/>
      <c r="G119" s="253"/>
      <c r="H119" s="253"/>
      <c r="I119" s="253"/>
      <c r="J119" s="253"/>
      <c r="K119" s="252"/>
    </row>
    <row r="120" s="1" customFormat="1" ht="18.75" customHeight="1">
      <c r="B120" s="225"/>
      <c r="C120" s="225"/>
      <c r="D120" s="225"/>
      <c r="E120" s="225"/>
      <c r="F120" s="225"/>
      <c r="G120" s="225"/>
      <c r="H120" s="225"/>
      <c r="I120" s="225"/>
      <c r="J120" s="225"/>
      <c r="K120" s="225"/>
    </row>
    <row r="121" s="1" customFormat="1" ht="7.5" customHeight="1">
      <c r="B121" s="255"/>
      <c r="C121" s="256"/>
      <c r="D121" s="256"/>
      <c r="E121" s="256"/>
      <c r="F121" s="256"/>
      <c r="G121" s="256"/>
      <c r="H121" s="256"/>
      <c r="I121" s="256"/>
      <c r="J121" s="256"/>
      <c r="K121" s="257"/>
    </row>
    <row r="122" s="1" customFormat="1" ht="45" customHeight="1">
      <c r="B122" s="258"/>
      <c r="C122" s="208" t="s">
        <v>2383</v>
      </c>
      <c r="D122" s="208"/>
      <c r="E122" s="208"/>
      <c r="F122" s="208"/>
      <c r="G122" s="208"/>
      <c r="H122" s="208"/>
      <c r="I122" s="208"/>
      <c r="J122" s="208"/>
      <c r="K122" s="259"/>
    </row>
    <row r="123" s="1" customFormat="1" ht="17.25" customHeight="1">
      <c r="B123" s="260"/>
      <c r="C123" s="232" t="s">
        <v>2331</v>
      </c>
      <c r="D123" s="232"/>
      <c r="E123" s="232"/>
      <c r="F123" s="232" t="s">
        <v>2332</v>
      </c>
      <c r="G123" s="233"/>
      <c r="H123" s="232" t="s">
        <v>53</v>
      </c>
      <c r="I123" s="232" t="s">
        <v>56</v>
      </c>
      <c r="J123" s="232" t="s">
        <v>2333</v>
      </c>
      <c r="K123" s="261"/>
    </row>
    <row r="124" s="1" customFormat="1" ht="17.25" customHeight="1">
      <c r="B124" s="260"/>
      <c r="C124" s="234" t="s">
        <v>2334</v>
      </c>
      <c r="D124" s="234"/>
      <c r="E124" s="234"/>
      <c r="F124" s="235" t="s">
        <v>2335</v>
      </c>
      <c r="G124" s="236"/>
      <c r="H124" s="234"/>
      <c r="I124" s="234"/>
      <c r="J124" s="234" t="s">
        <v>2336</v>
      </c>
      <c r="K124" s="261"/>
    </row>
    <row r="125" s="1" customFormat="1" ht="5.25" customHeight="1">
      <c r="B125" s="262"/>
      <c r="C125" s="237"/>
      <c r="D125" s="237"/>
      <c r="E125" s="237"/>
      <c r="F125" s="237"/>
      <c r="G125" s="263"/>
      <c r="H125" s="237"/>
      <c r="I125" s="237"/>
      <c r="J125" s="237"/>
      <c r="K125" s="264"/>
    </row>
    <row r="126" s="1" customFormat="1" ht="15" customHeight="1">
      <c r="B126" s="262"/>
      <c r="C126" s="217" t="s">
        <v>2339</v>
      </c>
      <c r="D126" s="239"/>
      <c r="E126" s="239"/>
      <c r="F126" s="240" t="s">
        <v>1074</v>
      </c>
      <c r="G126" s="217"/>
      <c r="H126" s="217" t="s">
        <v>2375</v>
      </c>
      <c r="I126" s="217" t="s">
        <v>2338</v>
      </c>
      <c r="J126" s="217">
        <v>120</v>
      </c>
      <c r="K126" s="265"/>
    </row>
    <row r="127" s="1" customFormat="1" ht="15" customHeight="1">
      <c r="B127" s="262"/>
      <c r="C127" s="217" t="s">
        <v>2384</v>
      </c>
      <c r="D127" s="217"/>
      <c r="E127" s="217"/>
      <c r="F127" s="240" t="s">
        <v>1074</v>
      </c>
      <c r="G127" s="217"/>
      <c r="H127" s="217" t="s">
        <v>2385</v>
      </c>
      <c r="I127" s="217" t="s">
        <v>2338</v>
      </c>
      <c r="J127" s="217" t="s">
        <v>2386</v>
      </c>
      <c r="K127" s="265"/>
    </row>
    <row r="128" s="1" customFormat="1" ht="15" customHeight="1">
      <c r="B128" s="262"/>
      <c r="C128" s="217" t="s">
        <v>2285</v>
      </c>
      <c r="D128" s="217"/>
      <c r="E128" s="217"/>
      <c r="F128" s="240" t="s">
        <v>1074</v>
      </c>
      <c r="G128" s="217"/>
      <c r="H128" s="217" t="s">
        <v>2387</v>
      </c>
      <c r="I128" s="217" t="s">
        <v>2338</v>
      </c>
      <c r="J128" s="217" t="s">
        <v>2386</v>
      </c>
      <c r="K128" s="265"/>
    </row>
    <row r="129" s="1" customFormat="1" ht="15" customHeight="1">
      <c r="B129" s="262"/>
      <c r="C129" s="217" t="s">
        <v>2346</v>
      </c>
      <c r="D129" s="217"/>
      <c r="E129" s="217"/>
      <c r="F129" s="240" t="s">
        <v>1094</v>
      </c>
      <c r="G129" s="217"/>
      <c r="H129" s="217" t="s">
        <v>2347</v>
      </c>
      <c r="I129" s="217" t="s">
        <v>2338</v>
      </c>
      <c r="J129" s="217">
        <v>15</v>
      </c>
      <c r="K129" s="265"/>
    </row>
    <row r="130" s="1" customFormat="1" ht="15" customHeight="1">
      <c r="B130" s="262"/>
      <c r="C130" s="243" t="s">
        <v>2348</v>
      </c>
      <c r="D130" s="243"/>
      <c r="E130" s="243"/>
      <c r="F130" s="244" t="s">
        <v>1094</v>
      </c>
      <c r="G130" s="243"/>
      <c r="H130" s="243" t="s">
        <v>2349</v>
      </c>
      <c r="I130" s="243" t="s">
        <v>2338</v>
      </c>
      <c r="J130" s="243">
        <v>15</v>
      </c>
      <c r="K130" s="265"/>
    </row>
    <row r="131" s="1" customFormat="1" ht="15" customHeight="1">
      <c r="B131" s="262"/>
      <c r="C131" s="243" t="s">
        <v>2350</v>
      </c>
      <c r="D131" s="243"/>
      <c r="E131" s="243"/>
      <c r="F131" s="244" t="s">
        <v>1094</v>
      </c>
      <c r="G131" s="243"/>
      <c r="H131" s="243" t="s">
        <v>2351</v>
      </c>
      <c r="I131" s="243" t="s">
        <v>2338</v>
      </c>
      <c r="J131" s="243">
        <v>20</v>
      </c>
      <c r="K131" s="265"/>
    </row>
    <row r="132" s="1" customFormat="1" ht="15" customHeight="1">
      <c r="B132" s="262"/>
      <c r="C132" s="243" t="s">
        <v>2352</v>
      </c>
      <c r="D132" s="243"/>
      <c r="E132" s="243"/>
      <c r="F132" s="244" t="s">
        <v>1094</v>
      </c>
      <c r="G132" s="243"/>
      <c r="H132" s="243" t="s">
        <v>2353</v>
      </c>
      <c r="I132" s="243" t="s">
        <v>2338</v>
      </c>
      <c r="J132" s="243">
        <v>20</v>
      </c>
      <c r="K132" s="265"/>
    </row>
    <row r="133" s="1" customFormat="1" ht="15" customHeight="1">
      <c r="B133" s="262"/>
      <c r="C133" s="217" t="s">
        <v>2341</v>
      </c>
      <c r="D133" s="217"/>
      <c r="E133" s="217"/>
      <c r="F133" s="240" t="s">
        <v>1094</v>
      </c>
      <c r="G133" s="217"/>
      <c r="H133" s="217" t="s">
        <v>2375</v>
      </c>
      <c r="I133" s="217" t="s">
        <v>2338</v>
      </c>
      <c r="J133" s="217">
        <v>50</v>
      </c>
      <c r="K133" s="265"/>
    </row>
    <row r="134" s="1" customFormat="1" ht="15" customHeight="1">
      <c r="B134" s="262"/>
      <c r="C134" s="217" t="s">
        <v>2354</v>
      </c>
      <c r="D134" s="217"/>
      <c r="E134" s="217"/>
      <c r="F134" s="240" t="s">
        <v>1094</v>
      </c>
      <c r="G134" s="217"/>
      <c r="H134" s="217" t="s">
        <v>2375</v>
      </c>
      <c r="I134" s="217" t="s">
        <v>2338</v>
      </c>
      <c r="J134" s="217">
        <v>50</v>
      </c>
      <c r="K134" s="265"/>
    </row>
    <row r="135" s="1" customFormat="1" ht="15" customHeight="1">
      <c r="B135" s="262"/>
      <c r="C135" s="217" t="s">
        <v>2360</v>
      </c>
      <c r="D135" s="217"/>
      <c r="E135" s="217"/>
      <c r="F135" s="240" t="s">
        <v>1094</v>
      </c>
      <c r="G135" s="217"/>
      <c r="H135" s="217" t="s">
        <v>2375</v>
      </c>
      <c r="I135" s="217" t="s">
        <v>2338</v>
      </c>
      <c r="J135" s="217">
        <v>50</v>
      </c>
      <c r="K135" s="265"/>
    </row>
    <row r="136" s="1" customFormat="1" ht="15" customHeight="1">
      <c r="B136" s="262"/>
      <c r="C136" s="217" t="s">
        <v>2362</v>
      </c>
      <c r="D136" s="217"/>
      <c r="E136" s="217"/>
      <c r="F136" s="240" t="s">
        <v>1094</v>
      </c>
      <c r="G136" s="217"/>
      <c r="H136" s="217" t="s">
        <v>2375</v>
      </c>
      <c r="I136" s="217" t="s">
        <v>2338</v>
      </c>
      <c r="J136" s="217">
        <v>50</v>
      </c>
      <c r="K136" s="265"/>
    </row>
    <row r="137" s="1" customFormat="1" ht="15" customHeight="1">
      <c r="B137" s="262"/>
      <c r="C137" s="217" t="s">
        <v>2363</v>
      </c>
      <c r="D137" s="217"/>
      <c r="E137" s="217"/>
      <c r="F137" s="240" t="s">
        <v>1094</v>
      </c>
      <c r="G137" s="217"/>
      <c r="H137" s="217" t="s">
        <v>2388</v>
      </c>
      <c r="I137" s="217" t="s">
        <v>2338</v>
      </c>
      <c r="J137" s="217">
        <v>255</v>
      </c>
      <c r="K137" s="265"/>
    </row>
    <row r="138" s="1" customFormat="1" ht="15" customHeight="1">
      <c r="B138" s="262"/>
      <c r="C138" s="217" t="s">
        <v>2365</v>
      </c>
      <c r="D138" s="217"/>
      <c r="E138" s="217"/>
      <c r="F138" s="240" t="s">
        <v>1074</v>
      </c>
      <c r="G138" s="217"/>
      <c r="H138" s="217" t="s">
        <v>2389</v>
      </c>
      <c r="I138" s="217" t="s">
        <v>2367</v>
      </c>
      <c r="J138" s="217"/>
      <c r="K138" s="265"/>
    </row>
    <row r="139" s="1" customFormat="1" ht="15" customHeight="1">
      <c r="B139" s="262"/>
      <c r="C139" s="217" t="s">
        <v>2368</v>
      </c>
      <c r="D139" s="217"/>
      <c r="E139" s="217"/>
      <c r="F139" s="240" t="s">
        <v>1074</v>
      </c>
      <c r="G139" s="217"/>
      <c r="H139" s="217" t="s">
        <v>2390</v>
      </c>
      <c r="I139" s="217" t="s">
        <v>2370</v>
      </c>
      <c r="J139" s="217"/>
      <c r="K139" s="265"/>
    </row>
    <row r="140" s="1" customFormat="1" ht="15" customHeight="1">
      <c r="B140" s="262"/>
      <c r="C140" s="217" t="s">
        <v>2371</v>
      </c>
      <c r="D140" s="217"/>
      <c r="E140" s="217"/>
      <c r="F140" s="240" t="s">
        <v>1074</v>
      </c>
      <c r="G140" s="217"/>
      <c r="H140" s="217" t="s">
        <v>2371</v>
      </c>
      <c r="I140" s="217" t="s">
        <v>2370</v>
      </c>
      <c r="J140" s="217"/>
      <c r="K140" s="265"/>
    </row>
    <row r="141" s="1" customFormat="1" ht="15" customHeight="1">
      <c r="B141" s="262"/>
      <c r="C141" s="217" t="s">
        <v>37</v>
      </c>
      <c r="D141" s="217"/>
      <c r="E141" s="217"/>
      <c r="F141" s="240" t="s">
        <v>1074</v>
      </c>
      <c r="G141" s="217"/>
      <c r="H141" s="217" t="s">
        <v>2391</v>
      </c>
      <c r="I141" s="217" t="s">
        <v>2370</v>
      </c>
      <c r="J141" s="217"/>
      <c r="K141" s="265"/>
    </row>
    <row r="142" s="1" customFormat="1" ht="15" customHeight="1">
      <c r="B142" s="262"/>
      <c r="C142" s="217" t="s">
        <v>2392</v>
      </c>
      <c r="D142" s="217"/>
      <c r="E142" s="217"/>
      <c r="F142" s="240" t="s">
        <v>1074</v>
      </c>
      <c r="G142" s="217"/>
      <c r="H142" s="217" t="s">
        <v>2393</v>
      </c>
      <c r="I142" s="217" t="s">
        <v>2370</v>
      </c>
      <c r="J142" s="217"/>
      <c r="K142" s="265"/>
    </row>
    <row r="143" s="1" customFormat="1" ht="15" customHeight="1">
      <c r="B143" s="266"/>
      <c r="C143" s="267"/>
      <c r="D143" s="267"/>
      <c r="E143" s="267"/>
      <c r="F143" s="267"/>
      <c r="G143" s="267"/>
      <c r="H143" s="267"/>
      <c r="I143" s="267"/>
      <c r="J143" s="267"/>
      <c r="K143" s="268"/>
    </row>
    <row r="144" s="1" customFormat="1" ht="18.75" customHeight="1">
      <c r="B144" s="253"/>
      <c r="C144" s="253"/>
      <c r="D144" s="253"/>
      <c r="E144" s="253"/>
      <c r="F144" s="254"/>
      <c r="G144" s="253"/>
      <c r="H144" s="253"/>
      <c r="I144" s="253"/>
      <c r="J144" s="253"/>
      <c r="K144" s="253"/>
    </row>
    <row r="145" s="1" customFormat="1" ht="18.75" customHeight="1">
      <c r="B145" s="225"/>
      <c r="C145" s="225"/>
      <c r="D145" s="225"/>
      <c r="E145" s="225"/>
      <c r="F145" s="225"/>
      <c r="G145" s="225"/>
      <c r="H145" s="225"/>
      <c r="I145" s="225"/>
      <c r="J145" s="225"/>
      <c r="K145" s="225"/>
    </row>
    <row r="146" s="1" customFormat="1" ht="7.5" customHeight="1">
      <c r="B146" s="226"/>
      <c r="C146" s="227"/>
      <c r="D146" s="227"/>
      <c r="E146" s="227"/>
      <c r="F146" s="227"/>
      <c r="G146" s="227"/>
      <c r="H146" s="227"/>
      <c r="I146" s="227"/>
      <c r="J146" s="227"/>
      <c r="K146" s="228"/>
    </row>
    <row r="147" s="1" customFormat="1" ht="45" customHeight="1">
      <c r="B147" s="229"/>
      <c r="C147" s="230" t="s">
        <v>2394</v>
      </c>
      <c r="D147" s="230"/>
      <c r="E147" s="230"/>
      <c r="F147" s="230"/>
      <c r="G147" s="230"/>
      <c r="H147" s="230"/>
      <c r="I147" s="230"/>
      <c r="J147" s="230"/>
      <c r="K147" s="231"/>
    </row>
    <row r="148" s="1" customFormat="1" ht="17.25" customHeight="1">
      <c r="B148" s="229"/>
      <c r="C148" s="232" t="s">
        <v>2331</v>
      </c>
      <c r="D148" s="232"/>
      <c r="E148" s="232"/>
      <c r="F148" s="232" t="s">
        <v>2332</v>
      </c>
      <c r="G148" s="233"/>
      <c r="H148" s="232" t="s">
        <v>53</v>
      </c>
      <c r="I148" s="232" t="s">
        <v>56</v>
      </c>
      <c r="J148" s="232" t="s">
        <v>2333</v>
      </c>
      <c r="K148" s="231"/>
    </row>
    <row r="149" s="1" customFormat="1" ht="17.25" customHeight="1">
      <c r="B149" s="229"/>
      <c r="C149" s="234" t="s">
        <v>2334</v>
      </c>
      <c r="D149" s="234"/>
      <c r="E149" s="234"/>
      <c r="F149" s="235" t="s">
        <v>2335</v>
      </c>
      <c r="G149" s="236"/>
      <c r="H149" s="234"/>
      <c r="I149" s="234"/>
      <c r="J149" s="234" t="s">
        <v>2336</v>
      </c>
      <c r="K149" s="231"/>
    </row>
    <row r="150" s="1" customFormat="1" ht="5.25" customHeight="1">
      <c r="B150" s="242"/>
      <c r="C150" s="237"/>
      <c r="D150" s="237"/>
      <c r="E150" s="237"/>
      <c r="F150" s="237"/>
      <c r="G150" s="238"/>
      <c r="H150" s="237"/>
      <c r="I150" s="237"/>
      <c r="J150" s="237"/>
      <c r="K150" s="265"/>
    </row>
    <row r="151" s="1" customFormat="1" ht="15" customHeight="1">
      <c r="B151" s="242"/>
      <c r="C151" s="269" t="s">
        <v>2339</v>
      </c>
      <c r="D151" s="217"/>
      <c r="E151" s="217"/>
      <c r="F151" s="270" t="s">
        <v>1074</v>
      </c>
      <c r="G151" s="217"/>
      <c r="H151" s="269" t="s">
        <v>2375</v>
      </c>
      <c r="I151" s="269" t="s">
        <v>2338</v>
      </c>
      <c r="J151" s="269">
        <v>120</v>
      </c>
      <c r="K151" s="265"/>
    </row>
    <row r="152" s="1" customFormat="1" ht="15" customHeight="1">
      <c r="B152" s="242"/>
      <c r="C152" s="269" t="s">
        <v>2384</v>
      </c>
      <c r="D152" s="217"/>
      <c r="E152" s="217"/>
      <c r="F152" s="270" t="s">
        <v>1074</v>
      </c>
      <c r="G152" s="217"/>
      <c r="H152" s="269" t="s">
        <v>2395</v>
      </c>
      <c r="I152" s="269" t="s">
        <v>2338</v>
      </c>
      <c r="J152" s="269" t="s">
        <v>2386</v>
      </c>
      <c r="K152" s="265"/>
    </row>
    <row r="153" s="1" customFormat="1" ht="15" customHeight="1">
      <c r="B153" s="242"/>
      <c r="C153" s="269" t="s">
        <v>2285</v>
      </c>
      <c r="D153" s="217"/>
      <c r="E153" s="217"/>
      <c r="F153" s="270" t="s">
        <v>1074</v>
      </c>
      <c r="G153" s="217"/>
      <c r="H153" s="269" t="s">
        <v>2396</v>
      </c>
      <c r="I153" s="269" t="s">
        <v>2338</v>
      </c>
      <c r="J153" s="269" t="s">
        <v>2386</v>
      </c>
      <c r="K153" s="265"/>
    </row>
    <row r="154" s="1" customFormat="1" ht="15" customHeight="1">
      <c r="B154" s="242"/>
      <c r="C154" s="269" t="s">
        <v>2341</v>
      </c>
      <c r="D154" s="217"/>
      <c r="E154" s="217"/>
      <c r="F154" s="270" t="s">
        <v>1094</v>
      </c>
      <c r="G154" s="217"/>
      <c r="H154" s="269" t="s">
        <v>2375</v>
      </c>
      <c r="I154" s="269" t="s">
        <v>2338</v>
      </c>
      <c r="J154" s="269">
        <v>50</v>
      </c>
      <c r="K154" s="265"/>
    </row>
    <row r="155" s="1" customFormat="1" ht="15" customHeight="1">
      <c r="B155" s="242"/>
      <c r="C155" s="269" t="s">
        <v>2343</v>
      </c>
      <c r="D155" s="217"/>
      <c r="E155" s="217"/>
      <c r="F155" s="270" t="s">
        <v>1074</v>
      </c>
      <c r="G155" s="217"/>
      <c r="H155" s="269" t="s">
        <v>2375</v>
      </c>
      <c r="I155" s="269" t="s">
        <v>2345</v>
      </c>
      <c r="J155" s="269"/>
      <c r="K155" s="265"/>
    </row>
    <row r="156" s="1" customFormat="1" ht="15" customHeight="1">
      <c r="B156" s="242"/>
      <c r="C156" s="269" t="s">
        <v>2354</v>
      </c>
      <c r="D156" s="217"/>
      <c r="E156" s="217"/>
      <c r="F156" s="270" t="s">
        <v>1094</v>
      </c>
      <c r="G156" s="217"/>
      <c r="H156" s="269" t="s">
        <v>2375</v>
      </c>
      <c r="I156" s="269" t="s">
        <v>2338</v>
      </c>
      <c r="J156" s="269">
        <v>50</v>
      </c>
      <c r="K156" s="265"/>
    </row>
    <row r="157" s="1" customFormat="1" ht="15" customHeight="1">
      <c r="B157" s="242"/>
      <c r="C157" s="269" t="s">
        <v>2362</v>
      </c>
      <c r="D157" s="217"/>
      <c r="E157" s="217"/>
      <c r="F157" s="270" t="s">
        <v>1094</v>
      </c>
      <c r="G157" s="217"/>
      <c r="H157" s="269" t="s">
        <v>2375</v>
      </c>
      <c r="I157" s="269" t="s">
        <v>2338</v>
      </c>
      <c r="J157" s="269">
        <v>50</v>
      </c>
      <c r="K157" s="265"/>
    </row>
    <row r="158" s="1" customFormat="1" ht="15" customHeight="1">
      <c r="B158" s="242"/>
      <c r="C158" s="269" t="s">
        <v>2360</v>
      </c>
      <c r="D158" s="217"/>
      <c r="E158" s="217"/>
      <c r="F158" s="270" t="s">
        <v>1094</v>
      </c>
      <c r="G158" s="217"/>
      <c r="H158" s="269" t="s">
        <v>2375</v>
      </c>
      <c r="I158" s="269" t="s">
        <v>2338</v>
      </c>
      <c r="J158" s="269">
        <v>50</v>
      </c>
      <c r="K158" s="265"/>
    </row>
    <row r="159" s="1" customFormat="1" ht="15" customHeight="1">
      <c r="B159" s="242"/>
      <c r="C159" s="269" t="s">
        <v>104</v>
      </c>
      <c r="D159" s="217"/>
      <c r="E159" s="217"/>
      <c r="F159" s="270" t="s">
        <v>1074</v>
      </c>
      <c r="G159" s="217"/>
      <c r="H159" s="269" t="s">
        <v>2397</v>
      </c>
      <c r="I159" s="269" t="s">
        <v>2338</v>
      </c>
      <c r="J159" s="269" t="s">
        <v>2398</v>
      </c>
      <c r="K159" s="265"/>
    </row>
    <row r="160" s="1" customFormat="1" ht="15" customHeight="1">
      <c r="B160" s="242"/>
      <c r="C160" s="269" t="s">
        <v>2399</v>
      </c>
      <c r="D160" s="217"/>
      <c r="E160" s="217"/>
      <c r="F160" s="270" t="s">
        <v>1074</v>
      </c>
      <c r="G160" s="217"/>
      <c r="H160" s="269" t="s">
        <v>2400</v>
      </c>
      <c r="I160" s="269" t="s">
        <v>2370</v>
      </c>
      <c r="J160" s="269"/>
      <c r="K160" s="265"/>
    </row>
    <row r="161" s="1" customFormat="1" ht="15" customHeight="1">
      <c r="B161" s="271"/>
      <c r="C161" s="251"/>
      <c r="D161" s="251"/>
      <c r="E161" s="251"/>
      <c r="F161" s="251"/>
      <c r="G161" s="251"/>
      <c r="H161" s="251"/>
      <c r="I161" s="251"/>
      <c r="J161" s="251"/>
      <c r="K161" s="272"/>
    </row>
    <row r="162" s="1" customFormat="1" ht="18.75" customHeight="1">
      <c r="B162" s="253"/>
      <c r="C162" s="263"/>
      <c r="D162" s="263"/>
      <c r="E162" s="263"/>
      <c r="F162" s="273"/>
      <c r="G162" s="263"/>
      <c r="H162" s="263"/>
      <c r="I162" s="263"/>
      <c r="J162" s="263"/>
      <c r="K162" s="253"/>
    </row>
    <row r="163" s="1" customFormat="1" ht="18.75" customHeight="1">
      <c r="B163" s="225"/>
      <c r="C163" s="225"/>
      <c r="D163" s="225"/>
      <c r="E163" s="225"/>
      <c r="F163" s="225"/>
      <c r="G163" s="225"/>
      <c r="H163" s="225"/>
      <c r="I163" s="225"/>
      <c r="J163" s="225"/>
      <c r="K163" s="225"/>
    </row>
    <row r="164" s="1" customFormat="1" ht="7.5" customHeight="1">
      <c r="B164" s="204"/>
      <c r="C164" s="205"/>
      <c r="D164" s="205"/>
      <c r="E164" s="205"/>
      <c r="F164" s="205"/>
      <c r="G164" s="205"/>
      <c r="H164" s="205"/>
      <c r="I164" s="205"/>
      <c r="J164" s="205"/>
      <c r="K164" s="206"/>
    </row>
    <row r="165" s="1" customFormat="1" ht="45" customHeight="1">
      <c r="B165" s="207"/>
      <c r="C165" s="208" t="s">
        <v>2401</v>
      </c>
      <c r="D165" s="208"/>
      <c r="E165" s="208"/>
      <c r="F165" s="208"/>
      <c r="G165" s="208"/>
      <c r="H165" s="208"/>
      <c r="I165" s="208"/>
      <c r="J165" s="208"/>
      <c r="K165" s="209"/>
    </row>
    <row r="166" s="1" customFormat="1" ht="17.25" customHeight="1">
      <c r="B166" s="207"/>
      <c r="C166" s="232" t="s">
        <v>2331</v>
      </c>
      <c r="D166" s="232"/>
      <c r="E166" s="232"/>
      <c r="F166" s="232" t="s">
        <v>2332</v>
      </c>
      <c r="G166" s="274"/>
      <c r="H166" s="275" t="s">
        <v>53</v>
      </c>
      <c r="I166" s="275" t="s">
        <v>56</v>
      </c>
      <c r="J166" s="232" t="s">
        <v>2333</v>
      </c>
      <c r="K166" s="209"/>
    </row>
    <row r="167" s="1" customFormat="1" ht="17.25" customHeight="1">
      <c r="B167" s="210"/>
      <c r="C167" s="234" t="s">
        <v>2334</v>
      </c>
      <c r="D167" s="234"/>
      <c r="E167" s="234"/>
      <c r="F167" s="235" t="s">
        <v>2335</v>
      </c>
      <c r="G167" s="276"/>
      <c r="H167" s="277"/>
      <c r="I167" s="277"/>
      <c r="J167" s="234" t="s">
        <v>2336</v>
      </c>
      <c r="K167" s="212"/>
    </row>
    <row r="168" s="1" customFormat="1" ht="5.25" customHeight="1">
      <c r="B168" s="242"/>
      <c r="C168" s="237"/>
      <c r="D168" s="237"/>
      <c r="E168" s="237"/>
      <c r="F168" s="237"/>
      <c r="G168" s="238"/>
      <c r="H168" s="237"/>
      <c r="I168" s="237"/>
      <c r="J168" s="237"/>
      <c r="K168" s="265"/>
    </row>
    <row r="169" s="1" customFormat="1" ht="15" customHeight="1">
      <c r="B169" s="242"/>
      <c r="C169" s="217" t="s">
        <v>2339</v>
      </c>
      <c r="D169" s="217"/>
      <c r="E169" s="217"/>
      <c r="F169" s="240" t="s">
        <v>1074</v>
      </c>
      <c r="G169" s="217"/>
      <c r="H169" s="217" t="s">
        <v>2375</v>
      </c>
      <c r="I169" s="217" t="s">
        <v>2338</v>
      </c>
      <c r="J169" s="217">
        <v>120</v>
      </c>
      <c r="K169" s="265"/>
    </row>
    <row r="170" s="1" customFormat="1" ht="15" customHeight="1">
      <c r="B170" s="242"/>
      <c r="C170" s="217" t="s">
        <v>2384</v>
      </c>
      <c r="D170" s="217"/>
      <c r="E170" s="217"/>
      <c r="F170" s="240" t="s">
        <v>1074</v>
      </c>
      <c r="G170" s="217"/>
      <c r="H170" s="217" t="s">
        <v>2385</v>
      </c>
      <c r="I170" s="217" t="s">
        <v>2338</v>
      </c>
      <c r="J170" s="217" t="s">
        <v>2386</v>
      </c>
      <c r="K170" s="265"/>
    </row>
    <row r="171" s="1" customFormat="1" ht="15" customHeight="1">
      <c r="B171" s="242"/>
      <c r="C171" s="217" t="s">
        <v>2285</v>
      </c>
      <c r="D171" s="217"/>
      <c r="E171" s="217"/>
      <c r="F171" s="240" t="s">
        <v>1074</v>
      </c>
      <c r="G171" s="217"/>
      <c r="H171" s="217" t="s">
        <v>2402</v>
      </c>
      <c r="I171" s="217" t="s">
        <v>2338</v>
      </c>
      <c r="J171" s="217" t="s">
        <v>2386</v>
      </c>
      <c r="K171" s="265"/>
    </row>
    <row r="172" s="1" customFormat="1" ht="15" customHeight="1">
      <c r="B172" s="242"/>
      <c r="C172" s="217" t="s">
        <v>2341</v>
      </c>
      <c r="D172" s="217"/>
      <c r="E172" s="217"/>
      <c r="F172" s="240" t="s">
        <v>1094</v>
      </c>
      <c r="G172" s="217"/>
      <c r="H172" s="217" t="s">
        <v>2402</v>
      </c>
      <c r="I172" s="217" t="s">
        <v>2338</v>
      </c>
      <c r="J172" s="217">
        <v>50</v>
      </c>
      <c r="K172" s="265"/>
    </row>
    <row r="173" s="1" customFormat="1" ht="15" customHeight="1">
      <c r="B173" s="242"/>
      <c r="C173" s="217" t="s">
        <v>2343</v>
      </c>
      <c r="D173" s="217"/>
      <c r="E173" s="217"/>
      <c r="F173" s="240" t="s">
        <v>1074</v>
      </c>
      <c r="G173" s="217"/>
      <c r="H173" s="217" t="s">
        <v>2402</v>
      </c>
      <c r="I173" s="217" t="s">
        <v>2345</v>
      </c>
      <c r="J173" s="217"/>
      <c r="K173" s="265"/>
    </row>
    <row r="174" s="1" customFormat="1" ht="15" customHeight="1">
      <c r="B174" s="242"/>
      <c r="C174" s="217" t="s">
        <v>2354</v>
      </c>
      <c r="D174" s="217"/>
      <c r="E174" s="217"/>
      <c r="F174" s="240" t="s">
        <v>1094</v>
      </c>
      <c r="G174" s="217"/>
      <c r="H174" s="217" t="s">
        <v>2402</v>
      </c>
      <c r="I174" s="217" t="s">
        <v>2338</v>
      </c>
      <c r="J174" s="217">
        <v>50</v>
      </c>
      <c r="K174" s="265"/>
    </row>
    <row r="175" s="1" customFormat="1" ht="15" customHeight="1">
      <c r="B175" s="242"/>
      <c r="C175" s="217" t="s">
        <v>2362</v>
      </c>
      <c r="D175" s="217"/>
      <c r="E175" s="217"/>
      <c r="F175" s="240" t="s">
        <v>1094</v>
      </c>
      <c r="G175" s="217"/>
      <c r="H175" s="217" t="s">
        <v>2402</v>
      </c>
      <c r="I175" s="217" t="s">
        <v>2338</v>
      </c>
      <c r="J175" s="217">
        <v>50</v>
      </c>
      <c r="K175" s="265"/>
    </row>
    <row r="176" s="1" customFormat="1" ht="15" customHeight="1">
      <c r="B176" s="242"/>
      <c r="C176" s="217" t="s">
        <v>2360</v>
      </c>
      <c r="D176" s="217"/>
      <c r="E176" s="217"/>
      <c r="F176" s="240" t="s">
        <v>1094</v>
      </c>
      <c r="G176" s="217"/>
      <c r="H176" s="217" t="s">
        <v>2402</v>
      </c>
      <c r="I176" s="217" t="s">
        <v>2338</v>
      </c>
      <c r="J176" s="217">
        <v>50</v>
      </c>
      <c r="K176" s="265"/>
    </row>
    <row r="177" s="1" customFormat="1" ht="15" customHeight="1">
      <c r="B177" s="242"/>
      <c r="C177" s="217" t="s">
        <v>121</v>
      </c>
      <c r="D177" s="217"/>
      <c r="E177" s="217"/>
      <c r="F177" s="240" t="s">
        <v>1074</v>
      </c>
      <c r="G177" s="217"/>
      <c r="H177" s="217" t="s">
        <v>2403</v>
      </c>
      <c r="I177" s="217" t="s">
        <v>2404</v>
      </c>
      <c r="J177" s="217"/>
      <c r="K177" s="265"/>
    </row>
    <row r="178" s="1" customFormat="1" ht="15" customHeight="1">
      <c r="B178" s="242"/>
      <c r="C178" s="217" t="s">
        <v>56</v>
      </c>
      <c r="D178" s="217"/>
      <c r="E178" s="217"/>
      <c r="F178" s="240" t="s">
        <v>1074</v>
      </c>
      <c r="G178" s="217"/>
      <c r="H178" s="217" t="s">
        <v>2405</v>
      </c>
      <c r="I178" s="217" t="s">
        <v>2406</v>
      </c>
      <c r="J178" s="217">
        <v>1</v>
      </c>
      <c r="K178" s="265"/>
    </row>
    <row r="179" s="1" customFormat="1" ht="15" customHeight="1">
      <c r="B179" s="242"/>
      <c r="C179" s="217" t="s">
        <v>52</v>
      </c>
      <c r="D179" s="217"/>
      <c r="E179" s="217"/>
      <c r="F179" s="240" t="s">
        <v>1074</v>
      </c>
      <c r="G179" s="217"/>
      <c r="H179" s="217" t="s">
        <v>2407</v>
      </c>
      <c r="I179" s="217" t="s">
        <v>2338</v>
      </c>
      <c r="J179" s="217">
        <v>20</v>
      </c>
      <c r="K179" s="265"/>
    </row>
    <row r="180" s="1" customFormat="1" ht="15" customHeight="1">
      <c r="B180" s="242"/>
      <c r="C180" s="217" t="s">
        <v>53</v>
      </c>
      <c r="D180" s="217"/>
      <c r="E180" s="217"/>
      <c r="F180" s="240" t="s">
        <v>1074</v>
      </c>
      <c r="G180" s="217"/>
      <c r="H180" s="217" t="s">
        <v>2408</v>
      </c>
      <c r="I180" s="217" t="s">
        <v>2338</v>
      </c>
      <c r="J180" s="217">
        <v>255</v>
      </c>
      <c r="K180" s="265"/>
    </row>
    <row r="181" s="1" customFormat="1" ht="15" customHeight="1">
      <c r="B181" s="242"/>
      <c r="C181" s="217" t="s">
        <v>122</v>
      </c>
      <c r="D181" s="217"/>
      <c r="E181" s="217"/>
      <c r="F181" s="240" t="s">
        <v>1074</v>
      </c>
      <c r="G181" s="217"/>
      <c r="H181" s="217" t="s">
        <v>2301</v>
      </c>
      <c r="I181" s="217" t="s">
        <v>2338</v>
      </c>
      <c r="J181" s="217">
        <v>10</v>
      </c>
      <c r="K181" s="265"/>
    </row>
    <row r="182" s="1" customFormat="1" ht="15" customHeight="1">
      <c r="B182" s="242"/>
      <c r="C182" s="217" t="s">
        <v>123</v>
      </c>
      <c r="D182" s="217"/>
      <c r="E182" s="217"/>
      <c r="F182" s="240" t="s">
        <v>1074</v>
      </c>
      <c r="G182" s="217"/>
      <c r="H182" s="217" t="s">
        <v>2409</v>
      </c>
      <c r="I182" s="217" t="s">
        <v>2370</v>
      </c>
      <c r="J182" s="217"/>
      <c r="K182" s="265"/>
    </row>
    <row r="183" s="1" customFormat="1" ht="15" customHeight="1">
      <c r="B183" s="242"/>
      <c r="C183" s="217" t="s">
        <v>2410</v>
      </c>
      <c r="D183" s="217"/>
      <c r="E183" s="217"/>
      <c r="F183" s="240" t="s">
        <v>1074</v>
      </c>
      <c r="G183" s="217"/>
      <c r="H183" s="217" t="s">
        <v>2411</v>
      </c>
      <c r="I183" s="217" t="s">
        <v>2370</v>
      </c>
      <c r="J183" s="217"/>
      <c r="K183" s="265"/>
    </row>
    <row r="184" s="1" customFormat="1" ht="15" customHeight="1">
      <c r="B184" s="242"/>
      <c r="C184" s="217" t="s">
        <v>2399</v>
      </c>
      <c r="D184" s="217"/>
      <c r="E184" s="217"/>
      <c r="F184" s="240" t="s">
        <v>1074</v>
      </c>
      <c r="G184" s="217"/>
      <c r="H184" s="217" t="s">
        <v>2412</v>
      </c>
      <c r="I184" s="217" t="s">
        <v>2370</v>
      </c>
      <c r="J184" s="217"/>
      <c r="K184" s="265"/>
    </row>
    <row r="185" s="1" customFormat="1" ht="15" customHeight="1">
      <c r="B185" s="242"/>
      <c r="C185" s="217" t="s">
        <v>125</v>
      </c>
      <c r="D185" s="217"/>
      <c r="E185" s="217"/>
      <c r="F185" s="240" t="s">
        <v>1094</v>
      </c>
      <c r="G185" s="217"/>
      <c r="H185" s="217" t="s">
        <v>2413</v>
      </c>
      <c r="I185" s="217" t="s">
        <v>2338</v>
      </c>
      <c r="J185" s="217">
        <v>50</v>
      </c>
      <c r="K185" s="265"/>
    </row>
    <row r="186" s="1" customFormat="1" ht="15" customHeight="1">
      <c r="B186" s="242"/>
      <c r="C186" s="217" t="s">
        <v>2414</v>
      </c>
      <c r="D186" s="217"/>
      <c r="E186" s="217"/>
      <c r="F186" s="240" t="s">
        <v>1094</v>
      </c>
      <c r="G186" s="217"/>
      <c r="H186" s="217" t="s">
        <v>2415</v>
      </c>
      <c r="I186" s="217" t="s">
        <v>2416</v>
      </c>
      <c r="J186" s="217"/>
      <c r="K186" s="265"/>
    </row>
    <row r="187" s="1" customFormat="1" ht="15" customHeight="1">
      <c r="B187" s="242"/>
      <c r="C187" s="217" t="s">
        <v>2417</v>
      </c>
      <c r="D187" s="217"/>
      <c r="E187" s="217"/>
      <c r="F187" s="240" t="s">
        <v>1094</v>
      </c>
      <c r="G187" s="217"/>
      <c r="H187" s="217" t="s">
        <v>2418</v>
      </c>
      <c r="I187" s="217" t="s">
        <v>2416</v>
      </c>
      <c r="J187" s="217"/>
      <c r="K187" s="265"/>
    </row>
    <row r="188" s="1" customFormat="1" ht="15" customHeight="1">
      <c r="B188" s="242"/>
      <c r="C188" s="217" t="s">
        <v>2419</v>
      </c>
      <c r="D188" s="217"/>
      <c r="E188" s="217"/>
      <c r="F188" s="240" t="s">
        <v>1094</v>
      </c>
      <c r="G188" s="217"/>
      <c r="H188" s="217" t="s">
        <v>2420</v>
      </c>
      <c r="I188" s="217" t="s">
        <v>2416</v>
      </c>
      <c r="J188" s="217"/>
      <c r="K188" s="265"/>
    </row>
    <row r="189" s="1" customFormat="1" ht="15" customHeight="1">
      <c r="B189" s="242"/>
      <c r="C189" s="278" t="s">
        <v>2421</v>
      </c>
      <c r="D189" s="217"/>
      <c r="E189" s="217"/>
      <c r="F189" s="240" t="s">
        <v>1094</v>
      </c>
      <c r="G189" s="217"/>
      <c r="H189" s="217" t="s">
        <v>2422</v>
      </c>
      <c r="I189" s="217" t="s">
        <v>2423</v>
      </c>
      <c r="J189" s="279" t="s">
        <v>2424</v>
      </c>
      <c r="K189" s="265"/>
    </row>
    <row r="190" s="14" customFormat="1" ht="15" customHeight="1">
      <c r="B190" s="280"/>
      <c r="C190" s="281" t="s">
        <v>2425</v>
      </c>
      <c r="D190" s="282"/>
      <c r="E190" s="282"/>
      <c r="F190" s="283" t="s">
        <v>1094</v>
      </c>
      <c r="G190" s="282"/>
      <c r="H190" s="282" t="s">
        <v>2426</v>
      </c>
      <c r="I190" s="282" t="s">
        <v>2423</v>
      </c>
      <c r="J190" s="284" t="s">
        <v>2424</v>
      </c>
      <c r="K190" s="285"/>
    </row>
    <row r="191" s="1" customFormat="1" ht="15" customHeight="1">
      <c r="B191" s="242"/>
      <c r="C191" s="278" t="s">
        <v>41</v>
      </c>
      <c r="D191" s="217"/>
      <c r="E191" s="217"/>
      <c r="F191" s="240" t="s">
        <v>1074</v>
      </c>
      <c r="G191" s="217"/>
      <c r="H191" s="214" t="s">
        <v>2427</v>
      </c>
      <c r="I191" s="217" t="s">
        <v>2428</v>
      </c>
      <c r="J191" s="217"/>
      <c r="K191" s="265"/>
    </row>
    <row r="192" s="1" customFormat="1" ht="15" customHeight="1">
      <c r="B192" s="242"/>
      <c r="C192" s="278" t="s">
        <v>2429</v>
      </c>
      <c r="D192" s="217"/>
      <c r="E192" s="217"/>
      <c r="F192" s="240" t="s">
        <v>1074</v>
      </c>
      <c r="G192" s="217"/>
      <c r="H192" s="217" t="s">
        <v>2430</v>
      </c>
      <c r="I192" s="217" t="s">
        <v>2370</v>
      </c>
      <c r="J192" s="217"/>
      <c r="K192" s="265"/>
    </row>
    <row r="193" s="1" customFormat="1" ht="15" customHeight="1">
      <c r="B193" s="242"/>
      <c r="C193" s="278" t="s">
        <v>2431</v>
      </c>
      <c r="D193" s="217"/>
      <c r="E193" s="217"/>
      <c r="F193" s="240" t="s">
        <v>1074</v>
      </c>
      <c r="G193" s="217"/>
      <c r="H193" s="217" t="s">
        <v>2432</v>
      </c>
      <c r="I193" s="217" t="s">
        <v>2370</v>
      </c>
      <c r="J193" s="217"/>
      <c r="K193" s="265"/>
    </row>
    <row r="194" s="1" customFormat="1" ht="15" customHeight="1">
      <c r="B194" s="242"/>
      <c r="C194" s="278" t="s">
        <v>2433</v>
      </c>
      <c r="D194" s="217"/>
      <c r="E194" s="217"/>
      <c r="F194" s="240" t="s">
        <v>1094</v>
      </c>
      <c r="G194" s="217"/>
      <c r="H194" s="217" t="s">
        <v>2434</v>
      </c>
      <c r="I194" s="217" t="s">
        <v>2370</v>
      </c>
      <c r="J194" s="217"/>
      <c r="K194" s="265"/>
    </row>
    <row r="195" s="1" customFormat="1" ht="15" customHeight="1">
      <c r="B195" s="271"/>
      <c r="C195" s="286"/>
      <c r="D195" s="251"/>
      <c r="E195" s="251"/>
      <c r="F195" s="251"/>
      <c r="G195" s="251"/>
      <c r="H195" s="251"/>
      <c r="I195" s="251"/>
      <c r="J195" s="251"/>
      <c r="K195" s="272"/>
    </row>
    <row r="196" s="1" customFormat="1" ht="18.75" customHeight="1">
      <c r="B196" s="253"/>
      <c r="C196" s="263"/>
      <c r="D196" s="263"/>
      <c r="E196" s="263"/>
      <c r="F196" s="273"/>
      <c r="G196" s="263"/>
      <c r="H196" s="263"/>
      <c r="I196" s="263"/>
      <c r="J196" s="263"/>
      <c r="K196" s="253"/>
    </row>
    <row r="197" s="1" customFormat="1" ht="18.75" customHeight="1">
      <c r="B197" s="253"/>
      <c r="C197" s="263"/>
      <c r="D197" s="263"/>
      <c r="E197" s="263"/>
      <c r="F197" s="273"/>
      <c r="G197" s="263"/>
      <c r="H197" s="263"/>
      <c r="I197" s="263"/>
      <c r="J197" s="263"/>
      <c r="K197" s="253"/>
    </row>
    <row r="198" s="1" customFormat="1" ht="18.75" customHeight="1">
      <c r="B198" s="225"/>
      <c r="C198" s="225"/>
      <c r="D198" s="225"/>
      <c r="E198" s="225"/>
      <c r="F198" s="225"/>
      <c r="G198" s="225"/>
      <c r="H198" s="225"/>
      <c r="I198" s="225"/>
      <c r="J198" s="225"/>
      <c r="K198" s="225"/>
    </row>
    <row r="199" s="1" customFormat="1" ht="13.5">
      <c r="B199" s="204"/>
      <c r="C199" s="205"/>
      <c r="D199" s="205"/>
      <c r="E199" s="205"/>
      <c r="F199" s="205"/>
      <c r="G199" s="205"/>
      <c r="H199" s="205"/>
      <c r="I199" s="205"/>
      <c r="J199" s="205"/>
      <c r="K199" s="206"/>
    </row>
    <row r="200" s="1" customFormat="1" ht="21">
      <c r="B200" s="207"/>
      <c r="C200" s="208" t="s">
        <v>2435</v>
      </c>
      <c r="D200" s="208"/>
      <c r="E200" s="208"/>
      <c r="F200" s="208"/>
      <c r="G200" s="208"/>
      <c r="H200" s="208"/>
      <c r="I200" s="208"/>
      <c r="J200" s="208"/>
      <c r="K200" s="209"/>
    </row>
    <row r="201" s="1" customFormat="1" ht="25.5" customHeight="1">
      <c r="B201" s="207"/>
      <c r="C201" s="287" t="s">
        <v>2436</v>
      </c>
      <c r="D201" s="287"/>
      <c r="E201" s="287"/>
      <c r="F201" s="287" t="s">
        <v>2437</v>
      </c>
      <c r="G201" s="288"/>
      <c r="H201" s="287" t="s">
        <v>2438</v>
      </c>
      <c r="I201" s="287"/>
      <c r="J201" s="287"/>
      <c r="K201" s="209"/>
    </row>
    <row r="202" s="1" customFormat="1" ht="5.25" customHeight="1">
      <c r="B202" s="242"/>
      <c r="C202" s="237"/>
      <c r="D202" s="237"/>
      <c r="E202" s="237"/>
      <c r="F202" s="237"/>
      <c r="G202" s="263"/>
      <c r="H202" s="237"/>
      <c r="I202" s="237"/>
      <c r="J202" s="237"/>
      <c r="K202" s="265"/>
    </row>
    <row r="203" s="1" customFormat="1" ht="15" customHeight="1">
      <c r="B203" s="242"/>
      <c r="C203" s="217" t="s">
        <v>2428</v>
      </c>
      <c r="D203" s="217"/>
      <c r="E203" s="217"/>
      <c r="F203" s="240" t="s">
        <v>42</v>
      </c>
      <c r="G203" s="217"/>
      <c r="H203" s="217" t="s">
        <v>2439</v>
      </c>
      <c r="I203" s="217"/>
      <c r="J203" s="217"/>
      <c r="K203" s="265"/>
    </row>
    <row r="204" s="1" customFormat="1" ht="15" customHeight="1">
      <c r="B204" s="242"/>
      <c r="C204" s="217"/>
      <c r="D204" s="217"/>
      <c r="E204" s="217"/>
      <c r="F204" s="240" t="s">
        <v>43</v>
      </c>
      <c r="G204" s="217"/>
      <c r="H204" s="217" t="s">
        <v>2440</v>
      </c>
      <c r="I204" s="217"/>
      <c r="J204" s="217"/>
      <c r="K204" s="265"/>
    </row>
    <row r="205" s="1" customFormat="1" ht="15" customHeight="1">
      <c r="B205" s="242"/>
      <c r="C205" s="217"/>
      <c r="D205" s="217"/>
      <c r="E205" s="217"/>
      <c r="F205" s="240" t="s">
        <v>46</v>
      </c>
      <c r="G205" s="217"/>
      <c r="H205" s="217" t="s">
        <v>2441</v>
      </c>
      <c r="I205" s="217"/>
      <c r="J205" s="217"/>
      <c r="K205" s="265"/>
    </row>
    <row r="206" s="1" customFormat="1" ht="15" customHeight="1">
      <c r="B206" s="242"/>
      <c r="C206" s="217"/>
      <c r="D206" s="217"/>
      <c r="E206" s="217"/>
      <c r="F206" s="240" t="s">
        <v>44</v>
      </c>
      <c r="G206" s="217"/>
      <c r="H206" s="217" t="s">
        <v>2442</v>
      </c>
      <c r="I206" s="217"/>
      <c r="J206" s="217"/>
      <c r="K206" s="265"/>
    </row>
    <row r="207" s="1" customFormat="1" ht="15" customHeight="1">
      <c r="B207" s="242"/>
      <c r="C207" s="217"/>
      <c r="D207" s="217"/>
      <c r="E207" s="217"/>
      <c r="F207" s="240" t="s">
        <v>45</v>
      </c>
      <c r="G207" s="217"/>
      <c r="H207" s="217" t="s">
        <v>2443</v>
      </c>
      <c r="I207" s="217"/>
      <c r="J207" s="217"/>
      <c r="K207" s="265"/>
    </row>
    <row r="208" s="1" customFormat="1" ht="15" customHeight="1">
      <c r="B208" s="242"/>
      <c r="C208" s="217"/>
      <c r="D208" s="217"/>
      <c r="E208" s="217"/>
      <c r="F208" s="240"/>
      <c r="G208" s="217"/>
      <c r="H208" s="217"/>
      <c r="I208" s="217"/>
      <c r="J208" s="217"/>
      <c r="K208" s="265"/>
    </row>
    <row r="209" s="1" customFormat="1" ht="15" customHeight="1">
      <c r="B209" s="242"/>
      <c r="C209" s="217" t="s">
        <v>2382</v>
      </c>
      <c r="D209" s="217"/>
      <c r="E209" s="217"/>
      <c r="F209" s="240" t="s">
        <v>78</v>
      </c>
      <c r="G209" s="217"/>
      <c r="H209" s="217" t="s">
        <v>2444</v>
      </c>
      <c r="I209" s="217"/>
      <c r="J209" s="217"/>
      <c r="K209" s="265"/>
    </row>
    <row r="210" s="1" customFormat="1" ht="15" customHeight="1">
      <c r="B210" s="242"/>
      <c r="C210" s="217"/>
      <c r="D210" s="217"/>
      <c r="E210" s="217"/>
      <c r="F210" s="240" t="s">
        <v>2281</v>
      </c>
      <c r="G210" s="217"/>
      <c r="H210" s="217" t="s">
        <v>2282</v>
      </c>
      <c r="I210" s="217"/>
      <c r="J210" s="217"/>
      <c r="K210" s="265"/>
    </row>
    <row r="211" s="1" customFormat="1" ht="15" customHeight="1">
      <c r="B211" s="242"/>
      <c r="C211" s="217"/>
      <c r="D211" s="217"/>
      <c r="E211" s="217"/>
      <c r="F211" s="240" t="s">
        <v>2279</v>
      </c>
      <c r="G211" s="217"/>
      <c r="H211" s="217" t="s">
        <v>2445</v>
      </c>
      <c r="I211" s="217"/>
      <c r="J211" s="217"/>
      <c r="K211" s="265"/>
    </row>
    <row r="212" s="1" customFormat="1" ht="15" customHeight="1">
      <c r="B212" s="289"/>
      <c r="C212" s="217"/>
      <c r="D212" s="217"/>
      <c r="E212" s="217"/>
      <c r="F212" s="240" t="s">
        <v>2283</v>
      </c>
      <c r="G212" s="278"/>
      <c r="H212" s="269" t="s">
        <v>2284</v>
      </c>
      <c r="I212" s="269"/>
      <c r="J212" s="269"/>
      <c r="K212" s="290"/>
    </row>
    <row r="213" s="1" customFormat="1" ht="15" customHeight="1">
      <c r="B213" s="289"/>
      <c r="C213" s="217"/>
      <c r="D213" s="217"/>
      <c r="E213" s="217"/>
      <c r="F213" s="240" t="s">
        <v>1023</v>
      </c>
      <c r="G213" s="278"/>
      <c r="H213" s="269" t="s">
        <v>2446</v>
      </c>
      <c r="I213" s="269"/>
      <c r="J213" s="269"/>
      <c r="K213" s="290"/>
    </row>
    <row r="214" s="1" customFormat="1" ht="15" customHeight="1">
      <c r="B214" s="289"/>
      <c r="C214" s="217"/>
      <c r="D214" s="217"/>
      <c r="E214" s="217"/>
      <c r="F214" s="240"/>
      <c r="G214" s="278"/>
      <c r="H214" s="269"/>
      <c r="I214" s="269"/>
      <c r="J214" s="269"/>
      <c r="K214" s="290"/>
    </row>
    <row r="215" s="1" customFormat="1" ht="15" customHeight="1">
      <c r="B215" s="289"/>
      <c r="C215" s="217" t="s">
        <v>2406</v>
      </c>
      <c r="D215" s="217"/>
      <c r="E215" s="217"/>
      <c r="F215" s="240">
        <v>1</v>
      </c>
      <c r="G215" s="278"/>
      <c r="H215" s="269" t="s">
        <v>2447</v>
      </c>
      <c r="I215" s="269"/>
      <c r="J215" s="269"/>
      <c r="K215" s="290"/>
    </row>
    <row r="216" s="1" customFormat="1" ht="15" customHeight="1">
      <c r="B216" s="289"/>
      <c r="C216" s="217"/>
      <c r="D216" s="217"/>
      <c r="E216" s="217"/>
      <c r="F216" s="240">
        <v>2</v>
      </c>
      <c r="G216" s="278"/>
      <c r="H216" s="269" t="s">
        <v>2448</v>
      </c>
      <c r="I216" s="269"/>
      <c r="J216" s="269"/>
      <c r="K216" s="290"/>
    </row>
    <row r="217" s="1" customFormat="1" ht="15" customHeight="1">
      <c r="B217" s="289"/>
      <c r="C217" s="217"/>
      <c r="D217" s="217"/>
      <c r="E217" s="217"/>
      <c r="F217" s="240">
        <v>3</v>
      </c>
      <c r="G217" s="278"/>
      <c r="H217" s="269" t="s">
        <v>2449</v>
      </c>
      <c r="I217" s="269"/>
      <c r="J217" s="269"/>
      <c r="K217" s="290"/>
    </row>
    <row r="218" s="1" customFormat="1" ht="15" customHeight="1">
      <c r="B218" s="289"/>
      <c r="C218" s="217"/>
      <c r="D218" s="217"/>
      <c r="E218" s="217"/>
      <c r="F218" s="240">
        <v>4</v>
      </c>
      <c r="G218" s="278"/>
      <c r="H218" s="269" t="s">
        <v>2450</v>
      </c>
      <c r="I218" s="269"/>
      <c r="J218" s="269"/>
      <c r="K218" s="290"/>
    </row>
    <row r="219" s="1" customFormat="1" ht="12.75" customHeight="1">
      <c r="B219" s="291"/>
      <c r="C219" s="292"/>
      <c r="D219" s="292"/>
      <c r="E219" s="292"/>
      <c r="F219" s="292"/>
      <c r="G219" s="292"/>
      <c r="H219" s="292"/>
      <c r="I219" s="292"/>
      <c r="J219" s="292"/>
      <c r="K219" s="29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THINKBOOK15\Stavební rozpočty</dc:creator>
  <cp:lastModifiedBy>THINKBOOK15\Stavební rozpočty</cp:lastModifiedBy>
  <dcterms:created xsi:type="dcterms:W3CDTF">2024-08-20T08:31:01Z</dcterms:created>
  <dcterms:modified xsi:type="dcterms:W3CDTF">2024-08-20T08:31:09Z</dcterms:modified>
</cp:coreProperties>
</file>